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选型表!$A$7:$AG$30</definedName>
    <definedName name="_xlnm.Print_Area" localSheetId="6">泵结构要求及执行标准!$A$1:$U$27</definedName>
    <definedName name="_xlnm.Print_Area" localSheetId="4">待定项!$A$1:$J$30</definedName>
    <definedName name="_xlnm.Print_Area" localSheetId="11">电机采购单!$A$1:$S$34</definedName>
    <definedName name="_xlnm.Print_Area" localSheetId="1">封面!$A$1:$I$38</definedName>
    <definedName name="_xlnm.Print_Area" localSheetId="9">辅助系统采购单!$A$1:$AA$30</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联轴器采购单!$A$1:$S$32</definedName>
    <definedName name="_xlnm.Print_Area" localSheetId="10">密封采购单!$A$1:$AC$32</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选型表!$A$1:$AG$30</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<sst xmlns="http://schemas.openxmlformats.org/spreadsheetml/2006/main" count="500" uniqueCount="370">
  <si>
    <t>采购单位</t>
  </si>
  <si>
    <t>合同号</t>
  </si>
  <si>
    <t>计划号</t>
  </si>
  <si>
    <t>日期</t>
  </si>
  <si>
    <t>技术说明</t>
  </si>
  <si>
    <t>此页需要填写泵要求：</t>
    <phoneticPr fontId="58" type="noConversion"/>
  </si>
  <si>
    <t>模块1：法兰标准</t>
    <phoneticPr fontId="58" type="noConversion"/>
  </si>
  <si>
    <t>示例：HG/T20615-2009 300lb   WN/RF</t>
    <phoneticPr fontId="58" type="noConversion"/>
  </si>
  <si>
    <t>若压力等级（300lb）和密封面（RF）每个位号不一样则按照位号列明</t>
    <phoneticPr fontId="58" type="noConversion"/>
  </si>
  <si>
    <t>模块2：材料执行标准</t>
    <phoneticPr fontId="58" type="noConversion"/>
  </si>
  <si>
    <t>示例：材料执行国标/美标</t>
    <phoneticPr fontId="58" type="noConversion"/>
  </si>
  <si>
    <t>模块X：泵铭牌要求</t>
    <phoneticPr fontId="58" type="noConversion"/>
  </si>
  <si>
    <t>模块X：接地要求</t>
    <phoneticPr fontId="58" type="noConversion"/>
  </si>
  <si>
    <t>模块X：安全防护要求</t>
    <phoneticPr fontId="58" type="noConversion"/>
  </si>
  <si>
    <t>模块X：紧固件要求</t>
    <phoneticPr fontId="58" type="noConversion"/>
  </si>
  <si>
    <t>模块X：海拔高度/大气压、环境</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</si>
  <si>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</si>
  <si>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</si>
  <si>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</si>
  <si>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</si>
  <si>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</si>
  <si>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</si>
  <si>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</si>
  <si>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</si>
  <si>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</si>
  <si>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</si>
  <si>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</si>
  <si>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</si>
  <si>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</si>
  <si>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</si>
  <si>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</si>
  <si>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</si>
  <si>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</si>
  <si>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</si>
  <si>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</si>
  <si>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</si>
  <si>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</si>
  <si>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</si>
  <si>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</si>
  <si>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</si>
  <si>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</si>
  <si>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</si>
  <si>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</si>
  <si>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</si>
  <si>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</si>
  <si>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</si>
  <si>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</si>
  <si>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</si>
  <si>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</si>
  <si>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</si>
  <si>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</si>
  <si>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</si>
  <si>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</si>
  <si>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</si>
  <si>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</si>
  <si>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</si>
  <si>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</si>
  <si>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</si>
  <si>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</si>
  <si>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</si>
  <si>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</si>
  <si>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</si>
  <si>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</si>
  <si>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</si>
  <si>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</si>
  <si>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</si>
  <si>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</si>
  <si>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</si>
  <si>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</si>
  <si>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</si>
  <si>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</si>
  <si>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</si>
  <si>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</si>
  <si>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</si>
  <si>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</si>
  <si>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</si>
  <si>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</si>
  <si>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</si>
  <si>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</si>
  <si>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</si>
  <si>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</si>
  <si>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</si>
  <si>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</si>
  <si>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</si>
  <si>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</si>
  <si>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</si>
  <si>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</si>
  <si>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</si>
  <si>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</si>
  <si>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</si>
  <si>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</si>
  <si>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</si>
  <si>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</si>
  <si>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</si>
  <si>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</si>
  <si>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</si>
  <si>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此页要求查询涂黄处完工资料/完工报告信息</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</si>
  <si>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</si>
  <si>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</si>
  <si>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</si>
  <si>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</si>
  <si>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</si>
  <si>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</si>
  <si>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</si>
  <si>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</si>
  <si>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</si>
  <si>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</si>
  <si>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</si>
  <si>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</si>
  <si>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</si>
  <si>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</si>
  <si>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</si>
  <si>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</si>
  <si>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</si>
  <si>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</si>
  <si>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</si>
  <si>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</si>
  <si>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</si>
  <si>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</si>
  <si>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</si>
  <si>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</si>
  <si>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</si>
  <si>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</si>
  <si>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</si>
  <si>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</si>
  <si>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</si>
  <si>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 xml:space="preserve">
1.接线箱的材质要求；
2.接线箱的厂家要求；
3.接线箱的防爆等级、防护等级要求；
4.接线箱的接线端子要求、内部元器件要求；
5.接线箱的资料要求、防爆认证要求；
6.接线箱的资料要求，份数，语言；</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</si>
  <si>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</si>
  <si>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</si>
  <si>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</si>
  <si>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</si>
  <si>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</si>
  <si>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</si>
  <si>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</si>
  <si>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</si>
  <si>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</si>
  <si>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</si>
  <si>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</si>
  <si>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</si>
  <si>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</si>
  <si>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</si>
  <si>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</si>
  <si>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</si>
  <si>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</si>
  <si>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</si>
  <si>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</si>
  <si>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</si>
  <si>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</si>
  <si>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</si>
  <si>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</si>
  <si>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</si>
  <si>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</si>
  <si>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</si>
  <si>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</si>
  <si>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</si>
  <si>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</si>
  <si>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r>
      <t>其它约定事项：
1、联轴器执行标准要求 ；
2、</t>
    </r>
    <r>
      <rPr>
        <b/>
        <sz val="14"/>
        <color indexed="12"/>
        <rFont val="华文宋体"/>
        <family val="3"/>
        <charset val="134"/>
      </rPr>
      <t xml:space="preserve">联轴器的备件要求。
</t>
    </r>
    <r>
      <rPr>
        <sz val="14"/>
        <color indexed="10"/>
        <rFont val="华文宋体"/>
        <family val="3"/>
        <charset val="134"/>
      </rPr>
      <t xml:space="preserve">3、联轴器的结构要求；
</t>
    </r>
    <phoneticPr fontId="58" type="noConversion"/>
  </si>
  <si>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</si>
  <si>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</si>
  <si>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</si>
  <si>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</si>
  <si>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</si>
  <si>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</si>
  <si>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</si>
  <si>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</si>
  <si>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</si>
  <si>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</si>
  <si>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</si>
  <si>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</si>
  <si>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</si>
  <si>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</si>
  <si>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</si>
  <si>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</si>
  <si>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</si>
  <si>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</si>
  <si>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</si>
  <si>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</si>
  <si>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</si>
  <si>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</si>
  <si>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</si>
  <si>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</si>
  <si>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</si>
  <si>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</si>
  <si>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</si>
  <si>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</si>
  <si>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</si>
  <si>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r>
      <t xml:space="preserve">其它约定事项：
1.电动机的能效等级；
2.电动机的工频/变频要求；
3.电动机的接线盒要求；
4.电动机的测温要求；
5.电动机的振动要求；
6.电动机的备件要求；
7.所在地的海拔高度/大气压；
</t>
    </r>
    <r>
      <rPr>
        <sz val="12"/>
        <color rgb="FFFF0000"/>
        <rFont val="华文宋体"/>
        <family val="3"/>
        <charset val="134"/>
      </rPr>
      <t xml:space="preserve"> </t>
    </r>
    <phoneticPr fontId="58" type="noConversion"/>
  </si>
  <si>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</si>
  <si>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</si>
  <si>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</si>
  <si>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</si>
  <si>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</si>
  <si>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</si>
  <si>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</si>
  <si>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</si>
  <si>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</si>
  <si>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</si>
  <si>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</si>
  <si>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</si>
  <si>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</si>
  <si>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</si>
  <si>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</si>
  <si>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</si>
  <si>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</si>
  <si>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</si>
  <si>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</si>
  <si>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</si>
  <si>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</si>
  <si>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</si>
  <si>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</si>
  <si>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</si>
  <si>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</si>
  <si>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</si>
  <si>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</si>
  <si>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</si>
  <si>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</si>
  <si>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</si>
  <si>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</si>
  <si>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</si>
  <si>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</si>
  <si>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</si>
  <si>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</si>
  <si>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</si>
  <si>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</si>
  <si>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</si>
  <si>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</si>
  <si>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</si>
  <si>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</si>
  <si>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</si>
  <si>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</si>
  <si>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</si>
  <si>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</si>
  <si>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</si>
  <si>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</si>
  <si>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</si>
  <si>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</si>
  <si>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</si>
  <si>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</si>
  <si>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</si>
  <si>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</si>
  <si>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</si>
  <si>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</si>
  <si>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</si>
  <si>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</si>
  <si>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</si>
  <si>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</si>
  <si>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</si>
  <si>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</si>
  <si>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</si>
  <si>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</si>
  <si>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</si>
  <si>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</si>
  <si>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</si>
  <si>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</si>
  <si>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</si>
  <si>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</si>
  <si>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</si>
  <si>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</si>
  <si>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</si>
  <si>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</si>
  <si>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</si>
  <si>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</si>
  <si>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</si>
  <si>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</si>
  <si>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</si>
  <si>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</si>
  <si>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</si>
  <si>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</si>
  <si>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</si>
  <si>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</si>
  <si>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</si>
  <si>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</si>
  <si>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</si>
  <si>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</si>
  <si>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</si>
  <si>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执行标准：</t>
  </si>
  <si>
    <t>检查及                                                                试验</t>
  </si>
  <si>
    <t>性能实验：</t>
  </si>
  <si>
    <t>运转实验：</t>
  </si>
  <si>
    <t>汽蚀实验：</t>
  </si>
  <si>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</si>
  <si>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</si>
  <si>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</si>
  <si>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</si>
  <si>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</si>
  <si>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</si>
  <si>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</si>
  <si>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</si>
  <si>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</si>
  <si>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</si>
  <si>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</si>
  <si>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</si>
  <si>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</si>
  <si>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</si>
  <si>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</si>
  <si>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包装标准</t>
  </si>
  <si>
    <t>发货方式</t>
  </si>
  <si>
    <t>运输方式</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</si>
  <si>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</si>
  <si>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</si>
  <si>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</si>
  <si>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</si>
  <si>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</si>
  <si>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</si>
  <si>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</si>
  <si>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</si>
  <si>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</si>
  <si>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</si>
  <si>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</si>
  <si>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</si>
  <si>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</si>
  <si>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</si>
  <si>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</si>
  <si>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</si>
  <si>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</si>
  <si>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</si>
  <si>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</si>
  <si>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</si>
  <si>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</si>
  <si>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</si>
  <si>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</si>
  <si>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</si>
  <si>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</si>
  <si>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5.仪表资料要求、认证要求</t>
    <phoneticPr fontId="58" type="noConversion"/>
  </si>
  <si>
    <t>6.海拔高度/大气压，环境温度，使用环境</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</si>
  <si>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</si>
  <si>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</si>
  <si>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</si>
  <si>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</si>
  <si>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</si>
  <si>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</si>
  <si>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</si>
  <si>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</si>
  <si>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</si>
  <si>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</si>
  <si>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</si>
  <si>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</si>
  <si>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</si>
  <si>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</si>
  <si>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</si>
  <si>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</si>
  <si>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</si>
  <si>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</si>
  <si>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</si>
  <si>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</si>
  <si>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</si>
  <si>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</si>
  <si>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</si>
  <si>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r>
      <t xml:space="preserve">其它约定事项： </t>
    </r>
    <r>
      <rPr>
        <sz val="10"/>
        <rFont val="华文宋体"/>
        <family val="3"/>
        <charset val="134"/>
      </rPr>
      <t xml:space="preserve">
1、公用工程条件：循环水、除盐水、保温热水、保温蒸汽的温度和压力。
2、配套法兰标准及压力等级：ASME B16.5-2020 Class150 WN-RF。
3.远传变送器：厂家，防爆等级，防护等级，显示要求，材质要求；
4.就地仪表：厂家，防爆等级，防护等级，显示要求，材质要求； 
5.机械密封辅助系统的材质和配套要求                                       
6、资料的要求:图纸、合格证（含外购件）、</t>
    </r>
    <r>
      <rPr>
        <sz val="10"/>
        <color rgb="FFFF0000"/>
        <rFont val="华文宋体"/>
        <family val="3"/>
        <charset val="134"/>
      </rPr>
      <t>3C防爆认证（仅电气仪表）、仪表数据表</t>
    </r>
    <r>
      <rPr>
        <sz val="10"/>
        <rFont val="华文宋体"/>
        <family val="3"/>
        <charset val="134"/>
      </rPr>
      <t xml:space="preserve">、说明书、检验报告等纸质文件份数，资料语言要求； 
                                                                                                                                                                                                                                                     </t>
    </r>
    <phoneticPr fontId="58" type="noConversion"/>
  </si>
  <si>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</si>
  <si>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</si>
  <si>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</si>
  <si>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</si>
  <si>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</si>
  <si>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</si>
  <si>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</si>
  <si>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</si>
  <si>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</si>
  <si>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</si>
  <si>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</si>
  <si>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</si>
  <si>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</si>
  <si>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</si>
  <si>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</si>
  <si>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</si>
  <si>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</si>
  <si>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</si>
  <si>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</si>
  <si>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r>
      <t>其它约定事项： 
1、机械密封结构满足API682要求；
2.机械密封使用寿命；
3.机械密封结构要求；
4.机械密封材料要求；</t>
    </r>
    <r>
      <rPr>
        <sz val="14"/>
        <color theme="1"/>
        <rFont val="华文宋体"/>
        <family val="3"/>
        <charset val="134"/>
      </rPr>
      <t xml:space="preserve">
</t>
    </r>
    <phoneticPr fontId="58" type="noConversion"/>
  </si>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</sst>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6">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
      <sz val="9"/>
      <name val="华文宋体"/>
      <family val="3"/>
      <charset val="134"/>
    </font>
    <font>
      <sz val="10.5"/>
      <name val="华文宋体"/>
      <family val="3"/>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34">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xf numFmtId="0" fontId="59" fillId="0" borderId="7" xfId="0" applyFont="1" applyFill="1" applyBorder="1" applyAlignment="1">
      <alignment horizontal="center" vertical="center" wrapText="1"/>
    </xf>
    <xf numFmtId="49" fontId="59" fillId="0" borderId="7" xfId="0" applyNumberFormat="1" applyFont="1" applyFill="1" applyBorder="1" applyAlignment="1">
      <alignment horizontal="center" vertical="center" wrapText="1"/>
    </xf>
    <xf numFmtId="182" fontId="59" fillId="0" borderId="7" xfId="0" applyNumberFormat="1" applyFont="1" applyFill="1" applyBorder="1" applyAlignment="1">
      <alignment horizontal="center" vertical="center" wrapText="1"/>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left" vertical="top" wrapText="1"/>
      <protection locked="0" hidden="1"/>
    </xf>
    <xf numFmtId="0" fontId="104" fillId="6" borderId="7" xfId="0" applyFont="1" applyFill="1" applyBorder="1" applyAlignment="1" applyProtection="1">
      <alignment horizontal="left" vertical="top" wrapText="1"/>
      <protection locked="0" hidden="1"/>
    </xf>
    <xf numFmtId="0" fontId="105" fillId="6" borderId="7" xfId="0" applyFont="1" applyFill="1" applyBorder="1" applyAlignment="1" applyProtection="1">
      <alignment horizontal="left" vertical="top" wrapText="1"/>
      <protection locked="0" hidden="1"/>
    </xf>
    <xf numFmtId="0" fontId="73" fillId="6" borderId="28" xfId="0" applyFont="1" applyFill="1" applyBorder="1" applyAlignment="1" applyProtection="1">
      <alignment horizontal="center" vertical="center" wrapText="1"/>
      <protection locked="0" hidden="1"/>
    </xf>
    <xf numFmtId="0" fontId="64" fillId="6" borderId="22" xfId="0" applyFont="1" applyFill="1" applyBorder="1" applyAlignment="1" applyProtection="1">
      <alignment horizontal="left" vertical="top" wrapText="1"/>
      <protection locked="0" hidden="1"/>
    </xf>
    <xf numFmtId="0" fontId="59" fillId="6" borderId="7" xfId="40" applyFont="1" applyFill="1" applyBorder="1" applyAlignment="1">
      <alignment horizontal="center" vertical="center" wrapText="1"/>
    </xf>
    <xf numFmtId="0" fontId="15" fillId="6" borderId="28" xfId="40" applyFont="1" applyFill="1" applyBorder="1" applyAlignment="1" applyProtection="1">
      <alignment horizontal="center" vertical="center" wrapText="1"/>
      <protection locked="0" hidden="1"/>
    </xf>
    <xf numFmtId="0" fontId="7" fillId="6" borderId="22" xfId="40" applyFont="1" applyFill="1" applyBorder="1" applyAlignment="1" applyProtection="1">
      <alignment horizontal="left" vertical="top" wrapText="1"/>
      <protection locked="0" hidden="1"/>
    </xf>
    <xf numFmtId="0" fontId="59" fillId="6" borderId="7" xfId="0" applyFont="1" applyFill="1" applyBorder="1" applyAlignment="1">
      <alignment horizontal="left" vertical="top" wrapText="1"/>
    </xf>
    <xf numFmtId="0" fontId="59" fillId="6" borderId="7" xfId="0" applyFont="1" applyFill="1" applyBorder="1" applyAlignment="1">
      <alignment horizontal="center" vertical="center" wrapText="1"/>
    </xf>
    <xf numFmtId="0" fontId="9" fillId="6" borderId="33" xfId="0" applyFont="1" applyFill="1" applyBorder="1" applyAlignment="1" applyProtection="1">
      <alignment horizontal="left" vertical="top" wrapText="1"/>
      <protection locked="0" hidden="1"/>
    </xf>
    <xf numFmtId="0" fontId="9" fillId="6" borderId="22" xfId="0" applyFont="1" applyFill="1" applyBorder="1" applyAlignment="1" applyProtection="1">
      <alignment horizontal="left" vertical="top"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2" fillId="6" borderId="0" xfId="0" applyFont="1" applyFill="1" applyAlignment="1" applyProtection="1">
      <alignment horizontal="left" vertical="top" wrapText="1"/>
      <protection locked="0" hidden="1"/>
    </xf>
    <xf numFmtId="0" fontId="55" fillId="6" borderId="22" xfId="40" applyFont="1" applyFill="1" applyBorder="1" applyAlignment="1" applyProtection="1">
      <alignment horizontal="left" vertical="top" wrapText="1"/>
      <protection locked="0" hidden="1"/>
    </xf>
    <xf numFmtId="0" fontId="18" fillId="6" borderId="22" xfId="40" applyFont="1" applyFill="1" applyBorder="1" applyAlignment="1" applyProtection="1">
      <alignment horizontal="left" vertical="top" wrapText="1"/>
      <protection locked="0" hidden="1"/>
    </xf>
    <xf numFmtId="0" fontId="4" fillId="6" borderId="33" xfId="17" applyFont="1" applyFill="1" applyBorder="1" applyAlignment="1">
      <alignment horizontal="left" vertical="top" wrapText="1"/>
    </xf>
    <xf numFmtId="0" fontId="59" fillId="6" borderId="0" xfId="0" applyFont="1" applyFill="1" applyAlignment="1">
      <alignment vertical="top" wrapText="1" horizontal="left"/>
    </xf>
    <xf numFmtId="0" fontId="59" fillId="0" borderId="0" xfId="0" applyFont="1" applyAlignment="1">
      <alignment vertical="top" wrapText="1" horizontal="left"/>
    </xf>
    <xf numFmtId="0" fontId="87" fillId="0" borderId="31" xfId="0" applyFont="1" applyFill="1" applyBorder="1" applyAlignment="1" applyProtection="1">
      <alignment horizontal="left" vertical="top" wrapText="1"/>
      <protection locked="0" hidden="1"/>
    </xf>
    <xf numFmtId="0" fontId="60" fillId="0" borderId="31" xfId="0" applyFont="1" applyFill="1" applyBorder="1" applyAlignment="1" applyProtection="1">
      <alignment horizontal="left" vertical="top" wrapText="1"/>
      <protection locked="0" hidden="1"/>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16</v>
      </c>
      <c r="B1" s="332"/>
      <c r="C1" s="332"/>
      <c r="D1" s="332"/>
      <c r="E1" s="332"/>
      <c r="F1" s="332"/>
      <c r="G1" s="332"/>
      <c r="H1" s="332"/>
      <c r="I1" s="332"/>
    </row>
    <row r="2" spans="1:11" ht="24.9" customHeight="1">
      <c r="A2" s="331" t="s">
        <v>44</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43</v>
      </c>
    </row>
    <row r="4" spans="1:11" s="181" customFormat="1" ht="24.9" customHeight="1">
      <c r="A4" s="337" t="s">
        <v>45</v>
      </c>
      <c r="B4" s="338"/>
      <c r="C4" s="338"/>
      <c r="D4" s="339"/>
      <c r="E4" s="337" t="s">
        <v>46</v>
      </c>
      <c r="F4" s="338"/>
      <c r="G4" s="338"/>
      <c r="H4" s="338"/>
      <c r="I4" s="339"/>
      <c r="K4" s="330"/>
    </row>
    <row r="5" spans="1:11" ht="24.9" customHeight="1">
      <c r="A5" s="182" t="s">
        <v>40</v>
      </c>
      <c r="B5" s="182" t="s">
        <v>47</v>
      </c>
      <c r="C5" s="182" t="s">
        <v>48</v>
      </c>
      <c r="D5" s="182" t="s">
        <v>49</v>
      </c>
      <c r="E5" s="182" t="s">
        <v>40</v>
      </c>
      <c r="F5" s="182" t="s">
        <v>50</v>
      </c>
      <c r="G5" s="182" t="s">
        <v>51</v>
      </c>
      <c r="H5" s="182" t="s">
        <v>48</v>
      </c>
      <c r="I5" s="182" t="s">
        <v>52</v>
      </c>
      <c r="K5" s="330"/>
    </row>
    <row r="6" spans="1:11" ht="24.9" customHeight="1">
      <c r="A6" s="182">
        <v>1</v>
      </c>
      <c r="B6" s="183" t="s">
        <v>53</v>
      </c>
      <c r="C6" s="182"/>
      <c r="D6" s="182"/>
      <c r="E6" s="182">
        <v>1</v>
      </c>
      <c r="F6" s="182"/>
      <c r="G6" s="182"/>
      <c r="H6" s="182"/>
      <c r="I6" s="182"/>
      <c r="K6" s="330"/>
    </row>
    <row r="7" spans="1:11" ht="24.9" customHeight="1">
      <c r="A7" s="182">
        <v>2</v>
      </c>
      <c r="B7" s="183" t="s">
        <v>54</v>
      </c>
      <c r="C7" s="182"/>
      <c r="D7" s="182"/>
      <c r="E7" s="182">
        <v>2</v>
      </c>
      <c r="F7" s="182"/>
      <c r="G7" s="182"/>
      <c r="H7" s="182"/>
      <c r="I7" s="182"/>
      <c r="K7" s="330"/>
    </row>
    <row r="8" spans="1:11" ht="24.9" customHeight="1">
      <c r="A8" s="182">
        <v>3</v>
      </c>
      <c r="B8" s="183" t="s">
        <v>55</v>
      </c>
      <c r="C8" s="182"/>
      <c r="D8" s="182"/>
      <c r="E8" s="182">
        <v>3</v>
      </c>
      <c r="F8" s="182"/>
      <c r="G8" s="182"/>
      <c r="H8" s="182"/>
      <c r="I8" s="182"/>
      <c r="K8" s="330"/>
    </row>
    <row r="9" spans="1:11" ht="24.9" customHeight="1">
      <c r="A9" s="182">
        <v>4</v>
      </c>
      <c r="B9" s="183" t="s">
        <v>56</v>
      </c>
      <c r="C9" s="182"/>
      <c r="D9" s="182"/>
      <c r="E9" s="182">
        <v>4</v>
      </c>
      <c r="F9" s="182"/>
      <c r="G9" s="182"/>
      <c r="H9" s="182"/>
      <c r="I9" s="182"/>
      <c r="K9" s="330"/>
    </row>
    <row r="10" spans="1:11" ht="24.9" customHeight="1">
      <c r="A10" s="182">
        <v>5</v>
      </c>
      <c r="B10" s="183" t="s">
        <v>57</v>
      </c>
      <c r="C10" s="182"/>
      <c r="D10" s="182"/>
      <c r="E10" s="182">
        <v>5</v>
      </c>
      <c r="F10" s="182"/>
      <c r="G10" s="182"/>
      <c r="H10" s="182"/>
      <c r="I10" s="182"/>
      <c r="K10" s="330"/>
    </row>
    <row r="11" spans="1:11" ht="24.9" customHeight="1">
      <c r="A11" s="182">
        <v>6</v>
      </c>
      <c r="B11" s="183" t="s">
        <v>58</v>
      </c>
      <c r="C11" s="182"/>
      <c r="D11" s="182"/>
      <c r="E11" s="182">
        <v>6</v>
      </c>
      <c r="F11" s="182"/>
      <c r="G11" s="182"/>
      <c r="H11" s="182"/>
      <c r="I11" s="182"/>
      <c r="K11" s="330"/>
    </row>
    <row r="12" spans="1:11" ht="24.9" customHeight="1">
      <c r="A12" s="182">
        <v>7</v>
      </c>
      <c r="B12" s="183" t="s">
        <v>59</v>
      </c>
      <c r="C12" s="182"/>
      <c r="D12" s="182"/>
      <c r="E12" s="182">
        <v>7</v>
      </c>
      <c r="F12" s="182"/>
      <c r="G12" s="182"/>
      <c r="H12" s="182"/>
      <c r="I12" s="182"/>
      <c r="K12" s="330"/>
    </row>
    <row r="13" spans="1:11" ht="24.9" customHeight="1">
      <c r="A13" s="182">
        <v>8</v>
      </c>
      <c r="B13" s="183" t="s">
        <v>60</v>
      </c>
      <c r="C13" s="182"/>
      <c r="D13" s="182"/>
      <c r="E13" s="182">
        <v>8</v>
      </c>
      <c r="F13" s="182"/>
      <c r="G13" s="182"/>
      <c r="H13" s="182"/>
      <c r="I13" s="182"/>
      <c r="K13" s="330"/>
    </row>
    <row r="14" spans="1:11" ht="24.9" customHeight="1">
      <c r="A14" s="182">
        <v>9</v>
      </c>
      <c r="B14" s="183" t="s">
        <v>61</v>
      </c>
      <c r="C14" s="182"/>
      <c r="D14" s="182"/>
      <c r="E14" s="182">
        <v>9</v>
      </c>
      <c r="F14" s="182"/>
      <c r="G14" s="182"/>
      <c r="H14" s="182"/>
      <c r="I14" s="182"/>
      <c r="K14" s="330"/>
    </row>
    <row r="15" spans="1:11" ht="24.9" customHeight="1">
      <c r="A15" s="182">
        <v>10</v>
      </c>
      <c r="B15" s="183" t="s">
        <v>62</v>
      </c>
      <c r="C15" s="182"/>
      <c r="D15" s="182"/>
      <c r="E15" s="182">
        <v>10</v>
      </c>
      <c r="F15" s="182"/>
      <c r="G15" s="182"/>
      <c r="H15" s="182"/>
      <c r="I15" s="182"/>
    </row>
    <row r="16" spans="1:11" ht="24.9" customHeight="1">
      <c r="A16" s="182">
        <v>11</v>
      </c>
      <c r="B16" s="183" t="s">
        <v>63</v>
      </c>
      <c r="C16" s="182"/>
      <c r="D16" s="182"/>
      <c r="E16" s="182">
        <v>11</v>
      </c>
      <c r="F16" s="182"/>
      <c r="G16" s="182"/>
      <c r="H16" s="182"/>
      <c r="I16" s="182"/>
    </row>
    <row r="17" spans="1:9" ht="24.9" customHeight="1">
      <c r="A17" s="182">
        <v>12</v>
      </c>
      <c r="B17" s="183" t="s">
        <v>64</v>
      </c>
      <c r="C17" s="182"/>
      <c r="D17" s="182"/>
      <c r="E17" s="182">
        <v>12</v>
      </c>
      <c r="F17" s="182"/>
      <c r="G17" s="182"/>
      <c r="H17" s="182"/>
      <c r="I17" s="182"/>
    </row>
    <row r="18" spans="1:9" ht="24.9" customHeight="1">
      <c r="A18" s="182">
        <v>13</v>
      </c>
      <c r="B18" s="183" t="s">
        <v>65</v>
      </c>
      <c r="C18" s="182"/>
      <c r="D18" s="182"/>
      <c r="E18" s="182">
        <v>13</v>
      </c>
      <c r="F18" s="182"/>
      <c r="G18" s="182"/>
      <c r="H18" s="182"/>
      <c r="I18" s="182"/>
    </row>
    <row r="19" spans="1:9" ht="24.9" customHeight="1">
      <c r="A19" s="182">
        <v>14</v>
      </c>
      <c r="B19" s="183" t="s">
        <v>66</v>
      </c>
      <c r="C19" s="182"/>
      <c r="D19" s="182"/>
      <c r="E19" s="182">
        <v>14</v>
      </c>
      <c r="F19" s="182"/>
      <c r="G19" s="182"/>
      <c r="H19" s="182"/>
      <c r="I19" s="182"/>
    </row>
    <row r="20" spans="1:9" ht="24.9" customHeight="1">
      <c r="A20" s="182">
        <v>15</v>
      </c>
      <c r="B20" s="183" t="s">
        <v>67</v>
      </c>
      <c r="C20" s="182"/>
      <c r="D20" s="182"/>
      <c r="E20" s="182">
        <v>15</v>
      </c>
      <c r="F20" s="182"/>
      <c r="G20" s="182"/>
      <c r="H20" s="182"/>
      <c r="I20" s="182"/>
    </row>
    <row r="21" spans="1:9" ht="24.9" customHeight="1">
      <c r="A21" s="331" t="s">
        <v>68</v>
      </c>
      <c r="B21" s="331"/>
      <c r="C21" s="331"/>
      <c r="D21" s="331"/>
      <c r="E21" s="331" t="s">
        <v>69</v>
      </c>
      <c r="F21" s="331"/>
      <c r="G21" s="331"/>
      <c r="H21" s="331"/>
      <c r="I21" s="331"/>
    </row>
    <row r="22" spans="1:9" ht="24.9" customHeight="1">
      <c r="A22" s="182" t="s">
        <v>40</v>
      </c>
      <c r="B22" s="182" t="s">
        <v>70</v>
      </c>
      <c r="C22" s="182" t="s">
        <v>48</v>
      </c>
      <c r="D22" s="182" t="s">
        <v>71</v>
      </c>
      <c r="E22" s="182" t="s">
        <v>40</v>
      </c>
      <c r="F22" s="182" t="s">
        <v>72</v>
      </c>
      <c r="G22" s="182" t="s">
        <v>70</v>
      </c>
      <c r="H22" s="182" t="s">
        <v>48</v>
      </c>
      <c r="I22" s="182" t="s">
        <v>71</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16</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17</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18</v>
      </c>
      <c r="D8" s="343"/>
      <c r="E8" s="343"/>
      <c r="F8" s="343"/>
      <c r="G8" s="343"/>
      <c r="H8" s="343"/>
      <c r="I8" s="343"/>
      <c r="K8" s="330" t="s">
        <v>19</v>
      </c>
    </row>
    <row r="9" spans="1:11">
      <c r="A9" s="111"/>
      <c r="B9" s="111"/>
      <c r="C9" s="356" t="s">
        <v>20</v>
      </c>
      <c r="D9" s="357"/>
      <c r="E9" s="344" t="inlineStr">
        <is>
          <t>高端聚烯烃新材料项目10万吨/年POE装置</t>
        </is>
      </c>
      <c r="F9" s="345"/>
      <c r="G9" s="345"/>
      <c r="H9" s="345"/>
      <c r="I9" s="346"/>
      <c r="K9" s="330"/>
    </row>
    <row r="10" spans="1:11">
      <c r="A10" s="111"/>
      <c r="B10" s="111"/>
      <c r="C10" s="358"/>
      <c r="D10" s="359"/>
      <c r="E10" s="347"/>
      <c r="F10" s="348"/>
      <c r="G10" s="348"/>
      <c r="H10" s="348"/>
      <c r="I10" s="349"/>
      <c r="K10" s="330"/>
    </row>
    <row r="11" spans="1:11">
      <c r="A11" s="111"/>
      <c r="B11" s="111"/>
      <c r="C11" s="356" t="s">
        <v>21</v>
      </c>
      <c r="D11" s="357"/>
      <c r="E11" s="350" t="inlineStr">
        <is>
          <t>中石油吉林化工工程有限公司</t>
        </is>
      </c>
      <c r="F11" s="351"/>
      <c r="G11" s="351"/>
      <c r="H11" s="351"/>
      <c r="I11" s="352"/>
      <c r="K11" s="330"/>
    </row>
    <row r="12" spans="1:11">
      <c r="A12" s="111"/>
      <c r="B12" s="111"/>
      <c r="C12" s="358"/>
      <c r="D12" s="359"/>
      <c r="E12" s="353"/>
      <c r="F12" s="354"/>
      <c r="G12" s="354"/>
      <c r="H12" s="354"/>
      <c r="I12" s="355"/>
      <c r="K12" s="330"/>
    </row>
    <row r="13" spans="1:11">
      <c r="A13" s="111"/>
      <c r="B13" s="111"/>
      <c r="C13" s="356" t="s">
        <v>22</v>
      </c>
      <c r="D13" s="357"/>
      <c r="E13" s="350" t="inlineStr">
        <is>
          <t>蓝海新材料(通州湾)有限责任公司</t>
        </is>
      </c>
      <c r="F13" s="351"/>
      <c r="G13" s="351"/>
      <c r="H13" s="351"/>
      <c r="I13" s="352"/>
      <c r="K13" s="330"/>
    </row>
    <row r="14" spans="1:11">
      <c r="A14" s="111"/>
      <c r="B14" s="111"/>
      <c r="C14" s="358"/>
      <c r="D14" s="359"/>
      <c r="E14" s="353"/>
      <c r="F14" s="354"/>
      <c r="G14" s="354"/>
      <c r="H14" s="354"/>
      <c r="I14" s="355"/>
      <c r="K14" s="330"/>
    </row>
    <row r="15" spans="1:11">
      <c r="A15" s="111"/>
      <c r="B15" s="111"/>
      <c r="C15" s="356" t="s">
        <v>23</v>
      </c>
      <c r="D15" s="357"/>
      <c r="E15" s="350" t="inlineStr">
        <is>
          <t>中石油吉林化工工程有限公司</t>
        </is>
      </c>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24</v>
      </c>
      <c r="D17" s="364"/>
      <c r="E17" s="365"/>
      <c r="F17" s="366"/>
      <c r="G17" s="112" t="s">
        <v>25</v>
      </c>
      <c r="H17" s="365"/>
      <c r="I17" s="366"/>
      <c r="K17" s="330"/>
    </row>
    <row r="18" spans="1:11" ht="18" customHeight="1">
      <c r="A18" s="111"/>
      <c r="B18" s="111"/>
      <c r="C18" s="363" t="s">
        <v>26</v>
      </c>
      <c r="D18" s="364"/>
      <c r="E18" s="367"/>
      <c r="F18" s="366"/>
      <c r="G18" s="112" t="s">
        <v>27</v>
      </c>
      <c r="H18" s="367"/>
      <c r="I18" s="366"/>
      <c r="K18" s="330"/>
    </row>
    <row r="19" spans="1:11">
      <c r="A19" s="104"/>
      <c r="B19" s="104"/>
      <c r="C19" s="368" t="s">
        <v>28</v>
      </c>
      <c r="D19" s="381"/>
      <c r="E19" s="377"/>
      <c r="F19" s="378"/>
      <c r="G19" s="368" t="s">
        <v>29</v>
      </c>
      <c r="H19" s="368"/>
      <c r="I19" s="369"/>
      <c r="K19" s="330"/>
    </row>
    <row r="20" spans="1:11">
      <c r="A20" s="104"/>
      <c r="B20" s="104"/>
      <c r="C20" s="372"/>
      <c r="D20" s="382"/>
      <c r="E20" s="379"/>
      <c r="F20" s="380"/>
      <c r="G20" s="372"/>
      <c r="H20" s="363"/>
      <c r="I20" s="364"/>
    </row>
    <row r="21" spans="1:11">
      <c r="A21" s="104"/>
      <c r="B21" s="104"/>
      <c r="C21" s="373" t="s">
        <v>30</v>
      </c>
      <c r="D21" s="374"/>
      <c r="E21" s="375"/>
      <c r="F21" s="376"/>
      <c r="G21" s="244" t="s">
        <v>31</v>
      </c>
      <c r="H21" s="360" t="inlineStr">
        <is>
          <t>沿海湿热</t>
        </is>
      </c>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32</v>
      </c>
      <c r="E24" s="115"/>
      <c r="F24" s="115"/>
      <c r="G24" s="115"/>
      <c r="H24" s="111"/>
      <c r="I24" s="111"/>
    </row>
    <row r="25" spans="1:11">
      <c r="A25" s="104"/>
      <c r="B25" s="104"/>
      <c r="C25" s="104"/>
      <c r="D25" s="111" t="s">
        <v>33</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34</v>
      </c>
      <c r="D37" s="370" t="s">
        <v>35</v>
      </c>
      <c r="E37" s="370"/>
      <c r="F37" s="117" t="s">
        <v>3</v>
      </c>
      <c r="G37" s="117" t="s">
        <v>36</v>
      </c>
      <c r="H37" s="117" t="s">
        <v>37</v>
      </c>
      <c r="I37" s="117" t="s">
        <v>38</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16</v>
      </c>
      <c r="B3" s="82"/>
      <c r="C3" s="86"/>
      <c r="D3" s="84"/>
    </row>
    <row r="4" spans="1:6">
      <c r="A4" s="87"/>
      <c r="B4" s="82"/>
      <c r="C4" s="88"/>
      <c r="D4" s="89"/>
    </row>
    <row r="5" spans="1:6">
      <c r="A5" s="383" t="s">
        <v>39</v>
      </c>
      <c r="B5" s="384"/>
      <c r="C5" s="384"/>
      <c r="D5" s="384"/>
    </row>
    <row r="6" spans="1:6">
      <c r="A6" s="90" t="s">
        <v>40</v>
      </c>
      <c r="B6" s="91" t="s">
        <v>41</v>
      </c>
      <c r="C6" s="91" t="s">
        <v>3</v>
      </c>
      <c r="D6" s="92" t="s">
        <v>42</v>
      </c>
    </row>
    <row r="7" spans="1:6" ht="15.6" customHeight="1">
      <c r="A7" s="93">
        <v>1</v>
      </c>
      <c r="B7" s="94"/>
      <c r="C7" s="95"/>
      <c r="D7" s="96"/>
    </row>
    <row r="8" spans="1:6" ht="15.6" customHeight="1">
      <c r="A8" s="97">
        <v>2</v>
      </c>
      <c r="B8" s="98"/>
      <c r="C8" s="241"/>
      <c r="D8" s="242"/>
      <c r="F8" s="330" t="s">
        <v>43</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IF('选型表'!D3="","",'选型表'!D3)</f>
        <v>中石油吉林化工工程有限公司</v>
      </c>
      <c r="D1" s="405"/>
      <c r="E1" s="406"/>
      <c r="F1" s="423"/>
      <c r="G1" s="76" t="s">
        <v>1</v>
      </c>
      <c r="H1" s="404">
        <f>IF('选型表'!E2="","",'选型表'!E2)</f>
      </c>
      <c r="I1" s="405"/>
      <c r="J1" s="407"/>
      <c r="K1" s="386"/>
      <c r="L1" s="387"/>
    </row>
    <row r="2" spans="1:12" s="72" customFormat="1" ht="24" customHeight="1">
      <c r="A2" s="408" t="s">
        <v>2</v>
      </c>
      <c r="B2" s="409"/>
      <c r="C2" s="410">
        <f>IF('选型表'!J2="","",'选型表'!J2)</f>
      </c>
      <c r="D2" s="411"/>
      <c r="E2" s="412"/>
      <c r="F2" s="424"/>
      <c r="G2" s="81" t="s">
        <v>3</v>
      </c>
      <c r="H2" s="413">
        <f>IF('选型表'!AC5="","",'选型表'!AC5)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inlineStr">
        <is>
          <t>一、排产特殊事项：</t>
        </is>
      </c>
      <c r="B4" s="398"/>
      <c r="C4" s="398"/>
      <c r="D4" s="398"/>
      <c r="E4" s="398"/>
      <c r="F4" s="398"/>
      <c r="G4" s="398"/>
      <c r="H4" s="398"/>
      <c r="I4" s="398"/>
      <c r="J4" s="399"/>
    </row>
    <row r="5" spans="1:12" s="73" customFormat="1" ht="34.90" customHeight="1">
      <c r="A5" s="932" t="inlineStr">
        <is>
          <t xml:space="preserve">    1、主要部件材质及材质执行标准：位号3100-P-8121A/B、3100-P-8221A/B泵体及叶轮均为12%Cr，其余各位号泵体为CS、叶轮为12%Cr；使用含12%Cr的马氏体不锈钢时，铸造壳体宜选用ASTMA487 CA6NM级材料。</t>
        </is>
      </c>
      <c r="B5" s="400"/>
      <c r="C5" s="400"/>
      <c r="D5" s="400"/>
      <c r="E5" s="400"/>
      <c r="F5" s="400"/>
      <c r="G5" s="400"/>
      <c r="H5" s="400"/>
      <c r="I5" s="400"/>
      <c r="J5" s="401"/>
    </row>
    <row r="6" spans="1:12" s="73" customFormat="1" ht="34.90" customHeight="1">
      <c r="A6" s="933" t="inlineStr">
        <is>
          <t xml:space="preserve">    2、法兰标准：全部位号所有与买方接口均为法兰连接，法兰标准ASME B16.5/ASME B16.47B；Class 150、300、600的法兰采用RF型，Class 900及更高时应采用RJ法兰面型式。</t>
        </is>
      </c>
      <c r="B6" s="389"/>
      <c r="C6" s="389"/>
      <c r="D6" s="389"/>
      <c r="E6" s="389"/>
      <c r="F6" s="389"/>
      <c r="G6" s="389"/>
      <c r="H6" s="389"/>
      <c r="I6" s="389"/>
      <c r="J6" s="390"/>
    </row>
    <row r="7" spans="1:12" s="73" customFormat="1" ht="66.80" customHeight="1">
      <c r="A7" s="933" t="inlineStr">
        <is>
          <t xml:space="preserve">    3、法兰压力等级与密封面（按位号）：3100-P-3133A/B、3100-P-3233A/B、3100-P-8151AB、3100-P-8171、3100-P-8221A/B、3100-P-8301A/B、3100-P-8302A/B、3100-P-8303A/B/C进出口均为150Lb RF；3100-P-4112A/B、3100-P-4123A/B、3100-P-4212A/B、3100-P-4213A/B、3100-P-4223A/B进出口均为300Lb RF；3100-P-3143A/B、3100-P-3243A/B、3100-P-4133A/B、3100-P-4134、3100-P-4233A/B、3100-P-4234进出口均为150Lb RF。</t>
        </is>
      </c>
      <c r="B7" s="389"/>
      <c r="C7" s="389"/>
      <c r="D7" s="389"/>
      <c r="E7" s="389"/>
      <c r="F7" s="389"/>
      <c r="G7" s="389"/>
      <c r="H7" s="389"/>
      <c r="I7" s="389"/>
      <c r="J7" s="390"/>
    </row>
    <row r="8" spans="1:12" s="73" customFormat="1" ht="34.90" customHeight="1">
      <c r="A8" s="932" t="inlineStr">
        <is>
          <t xml:space="preserve">    4、泵铭牌要求：国外采购的机泵、电动机和仪表上的铭牌可采用英文，但安全标示及注意事项应采用中、英文两种语言并用。</t>
        </is>
      </c>
      <c r="B8" s="389"/>
      <c r="C8" s="389"/>
      <c r="D8" s="389"/>
      <c r="E8" s="389"/>
      <c r="F8" s="389"/>
      <c r="G8" s="389"/>
      <c r="H8" s="389"/>
      <c r="I8" s="389"/>
      <c r="J8" s="390"/>
    </row>
    <row r="9" spans="1:12" s="73" customFormat="1" ht="34.90" customHeight="1">
      <c r="A9" s="933" t="inlineStr">
        <is>
          <t xml:space="preserve">    5、水压试验范围与压力：全部位号均勾选水压试验，见证方式为非观察；各数据表实验压力栏未填具体数值。</t>
        </is>
      </c>
      <c r="B9" s="389"/>
      <c r="C9" s="389"/>
      <c r="D9" s="389"/>
      <c r="E9" s="389"/>
      <c r="F9" s="389"/>
      <c r="G9" s="389"/>
      <c r="H9" s="389"/>
      <c r="I9" s="389"/>
      <c r="J9" s="390"/>
    </row>
    <row r="10" spans="1:12" s="73" customFormat="1" ht="24.6" customHeight="1">
      <c r="A10" s="388" t="inlineStr">
        <is>
          <t xml:space="preserve">    6、安全防护（护罩）：全部位号供货范围均勾选联轴器及护罩。</t>
        </is>
      </c>
      <c r="B10" s="392"/>
      <c r="C10" s="392"/>
      <c r="D10" s="392"/>
      <c r="E10" s="392"/>
      <c r="F10" s="392"/>
      <c r="G10" s="392"/>
      <c r="H10" s="392"/>
      <c r="I10" s="392"/>
      <c r="J10" s="393"/>
    </row>
    <row r="11" spans="1:12" s="73" customFormat="1" ht="34.90" customHeight="1">
      <c r="A11" s="932" t="inlineStr">
        <is>
          <t xml:space="preserve">    7、紧固件要求：配套管道法兰联接紧固用螺栓需采用双头螺栓型式连接；全部位号备注要求提供所有接口的非标配对法兰、法兰垫片及紧固件以及全部的地脚螺栓、螺母及垫片。</t>
        </is>
      </c>
      <c r="B11" s="392"/>
      <c r="C11" s="392"/>
      <c r="D11" s="392"/>
      <c r="E11" s="392"/>
      <c r="F11" s="392"/>
      <c r="G11" s="392"/>
      <c r="H11" s="392"/>
      <c r="I11" s="392"/>
      <c r="J11" s="393"/>
    </row>
    <row r="12" spans="1:12" s="73" customFormat="1" ht="29.4" customHeight="1">
      <c r="A12" s="388" t="inlineStr">
        <is>
          <t xml:space="preserve">    8、海拔/大气压/环境：全部位号室外安装，大气压力101.59kPa(A)，环境温度夏32℃冬5℃。</t>
        </is>
      </c>
      <c r="B12" s="392"/>
      <c r="C12" s="392"/>
      <c r="D12" s="392"/>
      <c r="E12" s="392"/>
      <c r="F12" s="392"/>
      <c r="G12" s="392"/>
      <c r="H12" s="392"/>
      <c r="I12" s="392"/>
      <c r="J12" s="393"/>
    </row>
    <row r="13" spans="1:12" s="73" customFormat="1" ht="34.90" customHeight="1">
      <c r="A13" s="932" t="inlineStr">
        <is>
          <t xml:space="preserve">    9、特殊附件（按位号）：3100-P-3133A/B、3100-P-3233A/B、3100-P-4112A/B、3100-P-4123A/B、3100-P-4212A/B、3100-P-4213A/B、3100-P-4223A/B的PLAN22提供双过滤器及差压变送器，过滤器可以在线切换。</t>
        </is>
      </c>
      <c r="B13" s="416"/>
      <c r="C13" s="416"/>
      <c r="D13" s="416"/>
      <c r="E13" s="416"/>
      <c r="F13" s="416"/>
      <c r="G13" s="416"/>
      <c r="H13" s="416"/>
      <c r="I13" s="416"/>
      <c r="J13" s="417"/>
    </row>
    <row r="14" spans="1:12" s="73" customFormat="1" ht="34.90" customHeight="1">
      <c r="A14" s="933" t="inlineStr">
        <is>
          <t xml:space="preserve">    10、特殊附件（按位号）：3100-P-4133A/B、3100-P-4134、3100-P-4233A/B、3100-P-4234的PLAN12提供双过滤器及差压变送器，过滤器可以在线切换。</t>
        </is>
      </c>
      <c r="B14" s="389"/>
      <c r="C14" s="389"/>
      <c r="D14" s="389"/>
      <c r="E14" s="389"/>
      <c r="F14" s="389"/>
      <c r="G14" s="389"/>
      <c r="H14" s="389"/>
      <c r="I14" s="389"/>
      <c r="J14" s="390"/>
    </row>
    <row r="15" spans="1:12" s="73" customFormat="1" ht="34.90" customHeight="1">
      <c r="A15" s="932" t="inlineStr">
        <is>
          <t xml:space="preserve">    11、多工况说明：位号3100-P-3243A/B、3100-P-4233A/B、3100-P-4234、3100-P-8302A/B存在辛烯工况和丁烯工况，选型应满足最苛刻工况，同时需兼顾另外一种工况。</t>
        </is>
      </c>
      <c r="B15" s="389"/>
      <c r="C15" s="389"/>
      <c r="D15" s="389"/>
      <c r="E15" s="389"/>
      <c r="F15" s="389"/>
      <c r="G15" s="389"/>
      <c r="H15" s="389"/>
      <c r="I15" s="389"/>
      <c r="J15" s="390"/>
    </row>
    <row r="16" spans="1:12" s="73" customFormat="1" ht="34.90" customHeight="1">
      <c r="A16" s="933" t="inlineStr">
        <is>
          <t xml:space="preserve">    12、测振等特殊事项：全部位号所有设备应设有用于振动测量的加工表面；管口承受的力和力矩按API610标准中数值2倍执行。</t>
        </is>
      </c>
      <c r="B16" s="389"/>
      <c r="C16" s="389"/>
      <c r="D16" s="389"/>
      <c r="E16" s="389"/>
      <c r="F16" s="389"/>
      <c r="G16" s="389"/>
      <c r="H16" s="389"/>
      <c r="I16" s="389"/>
      <c r="J16" s="390"/>
    </row>
    <row r="17" spans="1:10" s="74" customFormat="1" ht="35.1" customHeight="1">
      <c r="A17" s="933" t="inlineStr">
        <is>
          <t xml:space="preserve">    13、其它特殊事项：全部位号泵体排液/气采用阀门加法兰型式，其材料等级、压力等级不低于泵体等级；任何机泵设备中不允许采用石棉制品。</t>
        </is>
      </c>
      <c r="B17" s="389"/>
      <c r="C17" s="389"/>
      <c r="D17" s="389"/>
      <c r="E17" s="389"/>
      <c r="F17" s="389"/>
      <c r="G17" s="389"/>
      <c r="H17" s="389"/>
      <c r="I17" s="389"/>
      <c r="J17" s="390"/>
    </row>
    <row r="18" spans="1:10" s="74" customFormat="1" ht="30.9" customHeight="1">
      <c r="A18" s="391" t="inlineStr">
        <is>
          <t xml:space="preserve">    14、其它特殊事项：全部位号要求噪声在距离泵1米处不超过85dB(A)；NPSHa计算以泵底板为基准。</t>
        </is>
      </c>
      <c r="B18" s="389"/>
      <c r="C18" s="389"/>
      <c r="D18" s="389"/>
      <c r="E18" s="389"/>
      <c r="F18" s="389"/>
      <c r="G18" s="389"/>
      <c r="H18" s="389"/>
      <c r="I18" s="389"/>
      <c r="J18" s="390"/>
    </row>
    <row r="19" spans="1:10" s="74" customFormat="1" ht="34.90" customHeight="1">
      <c r="A19" s="933" t="inlineStr">
        <is>
          <t xml:space="preserve">    15、其它特殊事项：位号3100-P-4134低聚物含量14.1%wt，买卖双方及设计方共同确认密封方案，但密封方案的修改不能影响商务价格。</t>
        </is>
      </c>
      <c r="B19" s="389"/>
      <c r="C19" s="389"/>
      <c r="D19" s="389"/>
      <c r="E19" s="389"/>
      <c r="F19" s="389"/>
      <c r="G19" s="389"/>
      <c r="H19" s="389"/>
      <c r="I19" s="389"/>
      <c r="J19" s="390"/>
    </row>
    <row r="20" spans="1:10" s="74" customFormat="1" ht="21.75" customHeight="1">
      <c r="A20" s="391"/>
      <c r="B20" s="389"/>
      <c r="C20" s="389"/>
      <c r="D20" s="389"/>
      <c r="E20" s="389"/>
      <c r="F20" s="389"/>
      <c r="G20" s="389"/>
      <c r="H20" s="389"/>
      <c r="I20" s="389"/>
      <c r="J20" s="390"/>
    </row>
    <row r="21" spans="1:10" s="74" customFormat="1" ht="21" customHeight="1">
      <c r="A21" s="419"/>
      <c r="B21" s="420"/>
      <c r="C21" s="420"/>
      <c r="D21" s="420"/>
      <c r="E21" s="420"/>
      <c r="F21" s="420"/>
      <c r="G21" s="420"/>
      <c r="H21" s="420"/>
      <c r="I21" s="420"/>
      <c r="J21" s="421"/>
    </row>
    <row r="22" spans="1:10" s="74" customFormat="1" ht="21.75" customHeight="1">
      <c r="A22" s="422"/>
      <c r="B22" s="398"/>
      <c r="C22" s="398"/>
      <c r="D22" s="398"/>
      <c r="E22" s="398"/>
      <c r="F22" s="398"/>
      <c r="G22" s="398"/>
      <c r="H22" s="398"/>
      <c r="I22" s="398"/>
      <c r="J22" s="399"/>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orientation="portrait" horizontalDpi="1200" verticalDpi="1200" r:id="rId1" fitToWidth="1" fitToHeight="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191</v>
      </c>
      <c r="G1" s="76" t="s">
        <v>1</v>
      </c>
      <c r="H1" s="404">
        <f>'选型表'!E2</f>
      </c>
      <c r="I1" s="405"/>
      <c r="J1" s="407"/>
      <c r="L1" s="330" t="s">
        <v>43</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192</v>
      </c>
      <c r="B3" s="433"/>
      <c r="C3" s="433"/>
      <c r="D3" s="433"/>
      <c r="E3" s="433"/>
      <c r="F3" s="433" t="s">
        <v>193</v>
      </c>
      <c r="G3" s="433"/>
      <c r="H3" s="433" t="s">
        <v>194</v>
      </c>
      <c r="I3" s="433"/>
      <c r="J3" s="79" t="s">
        <v>80</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195</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30"/>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160</v>
      </c>
      <c r="D2" s="443"/>
      <c r="E2" s="444">
        <f>IF('封面'!E7="","",'封面'!E7)</f>
      </c>
      <c r="F2" s="444"/>
      <c r="G2" s="444"/>
      <c r="H2" s="121"/>
      <c r="I2" s="122" t="s">
        <v>196</v>
      </c>
      <c r="J2" s="444">
        <f>IF('封面'!E8="","",'封面'!E8)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IF('封面'!E11="","",'封面'!E11)</f>
        <v>中石油吉林化工工程有限公司</v>
      </c>
      <c r="E3" s="449"/>
      <c r="F3" s="449"/>
      <c r="G3" s="449"/>
      <c r="H3" s="446"/>
      <c r="I3" s="124" t="s">
        <v>197</v>
      </c>
      <c r="J3" s="125"/>
      <c r="K3" s="485" t="s">
        <v>198</v>
      </c>
      <c r="L3" s="485"/>
      <c r="M3" s="485"/>
      <c r="N3" s="485"/>
      <c r="O3" s="485"/>
      <c r="P3" s="485"/>
      <c r="Q3" s="485"/>
      <c r="R3" s="485"/>
      <c r="S3" s="485"/>
      <c r="T3" s="485"/>
      <c r="U3" s="486"/>
      <c r="V3" s="475" t="s">
        <v>132</v>
      </c>
      <c r="W3" s="476"/>
      <c r="X3" s="483"/>
      <c r="Y3" s="475" t="inlineStr">
        <is>
          <t>江苏省南通市</t>
        </is>
      </c>
      <c r="Z3" s="476"/>
      <c r="AA3" s="483"/>
      <c r="AB3" s="454" t="s">
        <v>163</v>
      </c>
      <c r="AC3" s="475">
        <f>IF('封面'!H17="","",'封面'!H17)</f>
      </c>
      <c r="AD3" s="476"/>
      <c r="AE3" s="476"/>
      <c r="AF3" s="476"/>
      <c r="AG3" s="477"/>
      <c r="AI3" s="462" t="s">
        <v>199</v>
      </c>
    </row>
    <row r="4" spans="1:35" s="67" customFormat="1" ht="30" customHeight="1">
      <c r="A4" s="450" t="s">
        <v>111</v>
      </c>
      <c r="B4" s="451"/>
      <c r="C4" s="452"/>
      <c r="D4" s="453" t="str">
        <f>IF('封面'!E13="","",'封面'!E13)</f>
        <v>蓝海新材料(通州湾)有限责任公司</v>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112</v>
      </c>
      <c r="B5" s="439"/>
      <c r="C5" s="440"/>
      <c r="D5" s="441" t="str">
        <f>IF('封面'!E9="","",'封面'!E9)</f>
        <v>高端聚烯烃新材料项目10万吨/年POE装置</v>
      </c>
      <c r="E5" s="439"/>
      <c r="F5" s="439"/>
      <c r="G5" s="439"/>
      <c r="H5" s="440"/>
      <c r="I5" s="128"/>
      <c r="J5" s="129"/>
      <c r="K5" s="489"/>
      <c r="L5" s="489"/>
      <c r="M5" s="489"/>
      <c r="N5" s="489"/>
      <c r="O5" s="489"/>
      <c r="P5" s="489"/>
      <c r="Q5" s="489"/>
      <c r="R5" s="489"/>
      <c r="S5" s="489"/>
      <c r="T5" s="489"/>
      <c r="U5" s="490"/>
      <c r="V5" s="442" t="s">
        <v>134</v>
      </c>
      <c r="W5" s="442"/>
      <c r="X5" s="442"/>
      <c r="Y5" s="442"/>
      <c r="Z5" s="442"/>
      <c r="AA5" s="442"/>
      <c r="AB5" s="130" t="s">
        <v>200</v>
      </c>
      <c r="AC5" s="466">
        <f>IF('封面'!E18="","",'封面'!E18)</f>
      </c>
      <c r="AD5" s="467"/>
      <c r="AE5" s="467"/>
      <c r="AF5" s="467"/>
      <c r="AG5" s="468"/>
      <c r="AI5" s="462"/>
    </row>
    <row r="6" spans="1:35" s="68" customFormat="1" ht="39.9" customHeight="1">
      <c r="A6" s="493" t="s">
        <v>164</v>
      </c>
      <c r="B6" s="463" t="s">
        <v>201</v>
      </c>
      <c r="C6" s="459" t="s">
        <v>138</v>
      </c>
      <c r="D6" s="465" t="s">
        <v>202</v>
      </c>
      <c r="E6" s="459" t="s">
        <v>118</v>
      </c>
      <c r="F6" s="465" t="s">
        <v>203</v>
      </c>
      <c r="G6" s="465" t="s">
        <v>204</v>
      </c>
      <c r="H6" s="459" t="s">
        <v>205</v>
      </c>
      <c r="I6" s="465" t="s">
        <v>206</v>
      </c>
      <c r="J6" s="465" t="s">
        <v>207</v>
      </c>
      <c r="K6" s="469" t="s">
        <v>208</v>
      </c>
      <c r="L6" s="457"/>
      <c r="M6" s="470" t="s">
        <v>209</v>
      </c>
      <c r="N6" s="471"/>
      <c r="O6" s="472"/>
      <c r="P6" s="459" t="s">
        <v>210</v>
      </c>
      <c r="Q6" s="460" t="s">
        <v>211</v>
      </c>
      <c r="R6" s="456"/>
      <c r="S6" s="456" t="s">
        <v>212</v>
      </c>
      <c r="T6" s="458" t="s">
        <v>213</v>
      </c>
      <c r="U6" s="459" t="s">
        <v>214</v>
      </c>
      <c r="V6" s="460" t="s">
        <v>215</v>
      </c>
      <c r="W6" s="456"/>
      <c r="X6" s="491" t="s">
        <v>216</v>
      </c>
      <c r="Y6" s="458" t="s">
        <v>217</v>
      </c>
      <c r="Z6" s="459" t="s">
        <v>218</v>
      </c>
      <c r="AA6" s="459" t="s">
        <v>219</v>
      </c>
      <c r="AB6" s="459" t="s">
        <v>142</v>
      </c>
      <c r="AC6" s="465" t="s">
        <v>220</v>
      </c>
      <c r="AD6" s="458" t="s">
        <v>146</v>
      </c>
      <c r="AE6" s="460" t="s">
        <v>221</v>
      </c>
      <c r="AF6" s="460" t="s">
        <v>222</v>
      </c>
      <c r="AG6" s="460" t="s">
        <v>223</v>
      </c>
      <c r="AI6" s="462"/>
    </row>
    <row r="7" spans="1:35" s="68" customFormat="1" ht="42.75" customHeight="1">
      <c r="A7" s="494"/>
      <c r="B7" s="459"/>
      <c r="C7" s="464"/>
      <c r="D7" s="459"/>
      <c r="E7" s="464"/>
      <c r="F7" s="459"/>
      <c r="G7" s="459"/>
      <c r="H7" s="464"/>
      <c r="I7" s="459"/>
      <c r="J7" s="459"/>
      <c r="K7" s="131" t="s">
        <v>224</v>
      </c>
      <c r="L7" s="132" t="s">
        <v>225</v>
      </c>
      <c r="M7" s="133" t="s">
        <v>226</v>
      </c>
      <c r="N7" s="132" t="s">
        <v>227</v>
      </c>
      <c r="O7" s="132" t="s">
        <v>228</v>
      </c>
      <c r="P7" s="464"/>
      <c r="Q7" s="461"/>
      <c r="R7" s="457"/>
      <c r="S7" s="457"/>
      <c r="T7" s="459"/>
      <c r="U7" s="464"/>
      <c r="V7" s="134" t="s">
        <v>229</v>
      </c>
      <c r="W7" s="134" t="s">
        <v>230</v>
      </c>
      <c r="X7" s="492"/>
      <c r="Y7" s="459"/>
      <c r="Z7" s="464"/>
      <c r="AA7" s="464"/>
      <c r="AB7" s="464"/>
      <c r="AC7" s="459"/>
      <c r="AD7" s="459"/>
      <c r="AE7" s="461"/>
      <c r="AF7" s="461"/>
      <c r="AG7" s="461"/>
      <c r="AI7" s="462"/>
    </row>
    <row r="8" spans="1:35" ht="80.099999999999994" customHeight="1">
      <c r="A8" s="135" t="inlineStr">
        <is>
          <t>001</t>
        </is>
      </c>
      <c r="B8" s="176"/>
      <c r="C8" s="907" t="inlineStr">
        <is>
          <t>3100-P-3133A/B</t>
        </is>
      </c>
      <c r="D8" s="907" t="inlineStr">
        <is>
          <t>C-3130塔釜采出泵</t>
        </is>
      </c>
      <c r="E8" s="177">
        <v>2</v>
      </c>
      <c r="F8" s="907" t="inlineStr">
        <is>
          <t>低聚物、己烷、辛烯</t>
        </is>
      </c>
      <c r="G8" s="176" t="inlineStr">
        <is>
          <t>0.621</t>
        </is>
      </c>
      <c r="H8" s="908" t="inlineStr">
        <is>
          <t>119.4</t>
        </is>
      </c>
      <c r="I8" s="176" t="inlineStr">
        <is>
          <t>0.155</t>
        </is>
      </c>
      <c r="J8" s="907" t="inlineStr">
        <is>
          <t>0.1895</t>
        </is>
      </c>
      <c r="K8" s="178" t="inlineStr">
        <is>
          <t>0.09</t>
        </is>
      </c>
      <c r="L8" s="184" t="inlineStr">
        <is>
          <t>0.281</t>
        </is>
      </c>
      <c r="M8" s="136"/>
      <c r="N8" s="908" t="inlineStr">
        <is>
          <t>2/8.85</t>
        </is>
      </c>
      <c r="O8" s="184" t="inlineStr">
        <is>
          <t>10.62</t>
        </is>
      </c>
      <c r="P8" s="176" t="inlineStr">
        <is>
          <t>32</t>
        </is>
      </c>
      <c r="Q8" s="179"/>
      <c r="R8" s="235"/>
      <c r="S8" s="236"/>
      <c r="T8" s="177"/>
      <c r="U8" s="177"/>
      <c r="V8" s="177" t="inlineStr">
        <is>
          <t>4</t>
        </is>
      </c>
      <c r="W8" s="240"/>
      <c r="X8" s="237">
        <f>IFERROR(IF(OR(O8="",P8="",G8="",U8="",U8=0),"",O8*P8*G8/367.2/U8*100),"")</f>
      </c>
      <c r="Y8" s="177" t="inlineStr">
        <is>
          <t>S-6</t>
        </is>
      </c>
      <c r="Z8" s="907" t="inlineStr">
        <is>
          <t>PLAN22+52</t>
        </is>
      </c>
      <c r="AA8" s="136"/>
      <c r="AB8" s="176"/>
      <c r="AC8" s="176"/>
      <c r="AD8" s="137"/>
      <c r="AE8" s="137"/>
      <c r="AF8" s="137"/>
      <c r="AG8" s="138"/>
      <c r="AI8" s="462"/>
    </row>
    <row r="9" spans="1:35" ht="80.099999999999994" customHeight="1">
      <c r="A9" s="135" t="inlineStr">
        <is>
          <t>002</t>
        </is>
      </c>
      <c r="B9" s="176"/>
      <c r="C9" s="907" t="inlineStr">
        <is>
          <t>3100-P-3143A/B</t>
        </is>
      </c>
      <c r="D9" s="907" t="inlineStr">
        <is>
          <t>二级凝液泵</t>
        </is>
      </c>
      <c r="E9" s="177">
        <v>2</v>
      </c>
      <c r="F9" s="907" t="inlineStr">
        <is>
          <t>己烷、辛烯、微量聚合物</t>
        </is>
      </c>
      <c r="G9" s="907" t="inlineStr">
        <is>
          <t>0.60897</t>
        </is>
      </c>
      <c r="H9" s="908" t="inlineStr">
        <is>
          <t>101.5</t>
        </is>
      </c>
      <c r="I9" s="176" t="inlineStr">
        <is>
          <t>0.2</t>
        </is>
      </c>
      <c r="J9" s="176" t="inlineStr">
        <is>
          <t>0.19</t>
        </is>
      </c>
      <c r="K9" s="178" t="inlineStr">
        <is>
          <t>0.17</t>
        </is>
      </c>
      <c r="L9" s="184" t="inlineStr">
        <is>
          <t>0.38</t>
        </is>
      </c>
      <c r="M9" s="136"/>
      <c r="N9" s="908" t="inlineStr">
        <is>
          <t>2.4/5.5</t>
        </is>
      </c>
      <c r="O9" s="184" t="inlineStr">
        <is>
          <t>6.68</t>
        </is>
      </c>
      <c r="P9" s="176" t="inlineStr">
        <is>
          <t>35</t>
        </is>
      </c>
      <c r="Q9" s="179"/>
      <c r="R9" s="235"/>
      <c r="S9" s="236"/>
      <c r="T9" s="177"/>
      <c r="U9" s="177"/>
      <c r="V9" s="177" t="inlineStr">
        <is>
          <t>5</t>
        </is>
      </c>
      <c r="W9" s="240"/>
      <c r="X9" s="237">
        <f>IFERROR(IF(OR(O9="",P9="",G9="",U9="",U9=0),"",O9*P9*G9/367.2/U9*100),"")</f>
      </c>
      <c r="Y9" s="177" t="inlineStr">
        <is>
          <t>S-6</t>
        </is>
      </c>
      <c r="Z9" s="907" t="inlineStr">
        <is>
          <t>PLAN22+52</t>
        </is>
      </c>
      <c r="AA9" s="136"/>
      <c r="AB9" s="176"/>
      <c r="AC9" s="176"/>
      <c r="AD9" s="137"/>
      <c r="AE9" s="137"/>
      <c r="AF9" s="137"/>
      <c r="AG9" s="138"/>
      <c r="AI9" s="462"/>
    </row>
    <row r="10" spans="1:35" ht="80.099999999999994" customHeight="1">
      <c r="A10" s="135" t="inlineStr">
        <is>
          <t>003</t>
        </is>
      </c>
      <c r="B10" s="176"/>
      <c r="C10" s="907" t="inlineStr">
        <is>
          <t>3100-P-3233A/B</t>
        </is>
      </c>
      <c r="D10" s="907" t="inlineStr">
        <is>
          <t>C-3230塔釜采出泵</t>
        </is>
      </c>
      <c r="E10" s="177">
        <v>2</v>
      </c>
      <c r="F10" s="907" t="inlineStr">
        <is>
          <t>低聚物、己烷、辛烯</t>
        </is>
      </c>
      <c r="G10" s="176" t="inlineStr">
        <is>
          <t>0.621</t>
        </is>
      </c>
      <c r="H10" s="908" t="inlineStr">
        <is>
          <t>119.4</t>
        </is>
      </c>
      <c r="I10" s="176" t="inlineStr">
        <is>
          <t>0.155</t>
        </is>
      </c>
      <c r="J10" s="907" t="inlineStr">
        <is>
          <t>0.1895</t>
        </is>
      </c>
      <c r="K10" s="178" t="inlineStr">
        <is>
          <t>0.09</t>
        </is>
      </c>
      <c r="L10" s="184" t="inlineStr">
        <is>
          <t>0.281</t>
        </is>
      </c>
      <c r="M10" s="136"/>
      <c r="N10" s="908" t="inlineStr">
        <is>
          <t>2/8.85</t>
        </is>
      </c>
      <c r="O10" s="184" t="inlineStr">
        <is>
          <t>10.62</t>
        </is>
      </c>
      <c r="P10" s="176" t="inlineStr">
        <is>
          <t>32</t>
        </is>
      </c>
      <c r="Q10" s="179"/>
      <c r="R10" s="235"/>
      <c r="S10" s="236"/>
      <c r="T10" s="177"/>
      <c r="U10" s="177"/>
      <c r="V10" s="177" t="inlineStr">
        <is>
          <t>4</t>
        </is>
      </c>
      <c r="W10" s="240"/>
      <c r="X10" s="237">
        <f>IFERROR(IF(OR(O10="",P10="",G10="",U10="",U10=0),"",O10*P10*G10/367.2/U10*100),"")</f>
      </c>
      <c r="Y10" s="177" t="inlineStr">
        <is>
          <t>S-6</t>
        </is>
      </c>
      <c r="Z10" s="907" t="inlineStr">
        <is>
          <t>PLAN22+52</t>
        </is>
      </c>
      <c r="AA10" s="136"/>
      <c r="AB10" s="176"/>
      <c r="AC10" s="176"/>
      <c r="AD10" s="137"/>
      <c r="AE10" s="137"/>
      <c r="AF10" s="137"/>
      <c r="AG10" s="138"/>
      <c r="AI10" s="462"/>
    </row>
    <row r="11" spans="1:35" ht="107.40" customHeight="1">
      <c r="A11" s="135" t="inlineStr">
        <is>
          <t>004</t>
        </is>
      </c>
      <c r="B11" s="176"/>
      <c r="C11" s="907" t="inlineStr">
        <is>
          <t>3100-P-3243A/B</t>
        </is>
      </c>
      <c r="D11" s="907" t="inlineStr">
        <is>
          <t>二级凝液泵</t>
        </is>
      </c>
      <c r="E11" s="177">
        <v>2</v>
      </c>
      <c r="F11" s="907" t="inlineStr">
        <is>
          <t xml:space="preserve">工况1：己烷、辛烯、微量聚合物
工况2：己烷、丁烯（微量）</t>
        </is>
      </c>
      <c r="G11" s="907" t="inlineStr">
        <is>
          <t>0.60897/0.59224</t>
        </is>
      </c>
      <c r="H11" s="908" t="inlineStr">
        <is>
          <t xml:space="preserve">工况1：101.5
工况2：89.9</t>
        </is>
      </c>
      <c r="I11" s="176" t="inlineStr">
        <is>
          <t>0.2</t>
        </is>
      </c>
      <c r="J11" s="907" t="inlineStr">
        <is>
          <t>0.19/0.1776</t>
        </is>
      </c>
      <c r="K11" s="178" t="inlineStr">
        <is>
          <t>0.17</t>
        </is>
      </c>
      <c r="L11" s="909" t="inlineStr">
        <is>
          <t>0.38/0.52</t>
        </is>
      </c>
      <c r="M11" s="136"/>
      <c r="N11" s="908" t="inlineStr">
        <is>
          <t xml:space="preserve">工况1：2.4/5.5
工况2：2.9/5.83</t>
        </is>
      </c>
      <c r="O11" s="909" t="inlineStr">
        <is>
          <t>6.68/7</t>
        </is>
      </c>
      <c r="P11" s="907" t="inlineStr">
        <is>
          <t>35/61</t>
        </is>
      </c>
      <c r="Q11" s="179"/>
      <c r="R11" s="235"/>
      <c r="S11" s="236"/>
      <c r="T11" s="177"/>
      <c r="U11" s="177"/>
      <c r="V11" s="177" t="inlineStr">
        <is>
          <t>5</t>
        </is>
      </c>
      <c r="W11" s="240"/>
      <c r="X11" s="237">
        <f>IFERROR(IF(OR(O11="",P11="",G11="",U11="",U11=0),"",O11*P11*G11/367.2/U11*100),"")</f>
      </c>
      <c r="Y11" s="177" t="inlineStr">
        <is>
          <t>S-6</t>
        </is>
      </c>
      <c r="Z11" s="907" t="inlineStr">
        <is>
          <t>PLAN22+52</t>
        </is>
      </c>
      <c r="AA11" s="136"/>
      <c r="AB11" s="176"/>
      <c r="AC11" s="176"/>
      <c r="AD11" s="137"/>
      <c r="AE11" s="137"/>
      <c r="AF11" s="137"/>
      <c r="AG11" s="138"/>
      <c r="AI11" s="462"/>
    </row>
    <row r="12" spans="1:35" ht="80.099999999999994" customHeight="1">
      <c r="A12" s="135" t="inlineStr">
        <is>
          <t>005</t>
        </is>
      </c>
      <c r="B12" s="176"/>
      <c r="C12" s="907" t="inlineStr">
        <is>
          <t>3100-P-4112A/B</t>
        </is>
      </c>
      <c r="D12" s="907" t="inlineStr">
        <is>
          <t>C-4110塔釜液泵</t>
        </is>
      </c>
      <c r="E12" s="177">
        <v>2</v>
      </c>
      <c r="F12" s="907" t="inlineStr">
        <is>
          <t>辛烯-1、异辛烯、低聚物</t>
        </is>
      </c>
      <c r="G12" s="176" t="inlineStr">
        <is>
          <t>0.61</t>
        </is>
      </c>
      <c r="H12" s="908" t="inlineStr">
        <is>
          <t>141.8</t>
        </is>
      </c>
      <c r="I12" s="176" t="inlineStr">
        <is>
          <t>0.17</t>
        </is>
      </c>
      <c r="J12" s="907" t="inlineStr">
        <is>
          <t>0.1445</t>
        </is>
      </c>
      <c r="K12" s="178" t="inlineStr">
        <is>
          <t>0.098</t>
        </is>
      </c>
      <c r="L12" s="184" t="inlineStr">
        <is>
          <t>0.487</t>
        </is>
      </c>
      <c r="M12" s="136"/>
      <c r="N12" s="908" t="inlineStr">
        <is>
          <t>2.6/9.71</t>
        </is>
      </c>
      <c r="O12" s="184" t="inlineStr">
        <is>
          <t>11.7</t>
        </is>
      </c>
      <c r="P12" s="176" t="inlineStr">
        <is>
          <t>65</t>
        </is>
      </c>
      <c r="Q12" s="179"/>
      <c r="R12" s="235"/>
      <c r="S12" s="236"/>
      <c r="T12" s="177"/>
      <c r="U12" s="177"/>
      <c r="V12" s="177" t="inlineStr">
        <is>
          <t>3.5</t>
        </is>
      </c>
      <c r="W12" s="240"/>
      <c r="X12" s="237">
        <f>IFERROR(IF(OR(O12="",P12="",G12="",U12="",U12=0),"",O12*P12*G12/367.2/U12*100),"")</f>
      </c>
      <c r="Y12" s="177" t="inlineStr">
        <is>
          <t>S-6</t>
        </is>
      </c>
      <c r="Z12" s="907" t="inlineStr">
        <is>
          <t>PLAN22+52</t>
        </is>
      </c>
      <c r="AA12" s="136"/>
      <c r="AB12" s="176"/>
      <c r="AC12" s="176"/>
      <c r="AD12" s="137"/>
      <c r="AE12" s="137"/>
      <c r="AF12" s="137"/>
      <c r="AG12" s="138"/>
      <c r="AI12" s="462"/>
    </row>
    <row r="13" spans="1:35" ht="80.099999999999994" customHeight="1">
      <c r="A13" s="135" t="inlineStr">
        <is>
          <t>006</t>
        </is>
      </c>
      <c r="B13" s="176"/>
      <c r="C13" s="907" t="inlineStr">
        <is>
          <t>3100-P-4123A/B</t>
        </is>
      </c>
      <c r="D13" s="907" t="inlineStr">
        <is>
          <t>C-4120塔釜再沸器强制循环泵</t>
        </is>
      </c>
      <c r="E13" s="177">
        <v>2</v>
      </c>
      <c r="F13" s="907" t="inlineStr">
        <is>
          <t>辛烯-1、辛烯-2、低聚物</t>
        </is>
      </c>
      <c r="G13" s="176" t="inlineStr">
        <is>
          <t>0.651</t>
        </is>
      </c>
      <c r="H13" s="908" t="inlineStr">
        <is>
          <t>145.4</t>
        </is>
      </c>
      <c r="I13" s="176" t="inlineStr">
        <is>
          <t>0.17</t>
        </is>
      </c>
      <c r="J13" s="176" t="inlineStr">
        <is>
          <t>0.247</t>
        </is>
      </c>
      <c r="K13" s="178" t="inlineStr">
        <is>
          <t>0.1</t>
        </is>
      </c>
      <c r="L13" s="184" t="inlineStr">
        <is>
          <t>0.195</t>
        </is>
      </c>
      <c r="M13" s="136"/>
      <c r="N13" s="908" t="inlineStr">
        <is>
          <t>131/263.2</t>
        </is>
      </c>
      <c r="O13" s="184" t="inlineStr">
        <is>
          <t>316</t>
        </is>
      </c>
      <c r="P13" s="176" t="inlineStr">
        <is>
          <t>15</t>
        </is>
      </c>
      <c r="Q13" s="179"/>
      <c r="R13" s="235"/>
      <c r="S13" s="236"/>
      <c r="T13" s="177"/>
      <c r="U13" s="177"/>
      <c r="V13" s="177" t="inlineStr">
        <is>
          <t>3.5</t>
        </is>
      </c>
      <c r="W13" s="240"/>
      <c r="X13" s="237">
        <f>IFERROR(IF(OR(O13="",P13="",G13="",U13="",U13=0),"",O13*P13*G13/367.2/U13*100),"")</f>
      </c>
      <c r="Y13" s="177" t="inlineStr">
        <is>
          <t>S-6</t>
        </is>
      </c>
      <c r="Z13" s="907" t="inlineStr">
        <is>
          <t>PLAN22+52</t>
        </is>
      </c>
      <c r="AA13" s="136"/>
      <c r="AB13" s="176"/>
      <c r="AC13" s="176"/>
      <c r="AD13" s="137"/>
      <c r="AE13" s="137"/>
      <c r="AF13" s="137"/>
      <c r="AG13" s="138"/>
      <c r="AI13" s="462"/>
    </row>
    <row r="14" spans="1:35" ht="80.099999999999994" customHeight="1">
      <c r="A14" s="135" t="inlineStr">
        <is>
          <t>007</t>
        </is>
      </c>
      <c r="B14" s="176"/>
      <c r="C14" s="907" t="inlineStr">
        <is>
          <t>3100-P-4133A/B</t>
        </is>
      </c>
      <c r="D14" s="907" t="inlineStr">
        <is>
          <t>退料物料输送泵</t>
        </is>
      </c>
      <c r="E14" s="177">
        <v>2</v>
      </c>
      <c r="F14" s="907" t="inlineStr">
        <is>
          <t>己烷、辛烯-1、辛烯-2、低聚物</t>
        </is>
      </c>
      <c r="G14" s="176" t="inlineStr">
        <is>
          <t>0.671</t>
        </is>
      </c>
      <c r="H14" s="908" t="inlineStr">
        <is>
          <t>40/60</t>
        </is>
      </c>
      <c r="I14" s="176" t="inlineStr">
        <is>
          <t>0.032</t>
        </is>
      </c>
      <c r="J14" s="907" t="inlineStr">
        <is>
          <t>0.3106</t>
        </is>
      </c>
      <c r="K14" s="178" t="inlineStr">
        <is>
          <t>0.202</t>
        </is>
      </c>
      <c r="L14" s="184" t="inlineStr">
        <is>
          <t>0.453</t>
        </is>
      </c>
      <c r="M14" s="136"/>
      <c r="N14" s="908" t="inlineStr">
        <is>
          <t>2.7/5.5</t>
        </is>
      </c>
      <c r="O14" s="184" t="inlineStr">
        <is>
          <t>6.7</t>
        </is>
      </c>
      <c r="P14" s="176" t="inlineStr">
        <is>
          <t>42</t>
        </is>
      </c>
      <c r="Q14" s="179"/>
      <c r="R14" s="235"/>
      <c r="S14" s="236"/>
      <c r="T14" s="177"/>
      <c r="U14" s="177"/>
      <c r="V14" s="177" t="inlineStr">
        <is>
          <t>4.5</t>
        </is>
      </c>
      <c r="W14" s="240"/>
      <c r="X14" s="237">
        <f>IFERROR(IF(OR(O14="",P14="",G14="",U14="",U14=0),"",O14*P14*G14/367.2/U14*100),"")</f>
      </c>
      <c r="Y14" s="177" t="inlineStr">
        <is>
          <t>S-6</t>
        </is>
      </c>
      <c r="Z14" s="907" t="inlineStr">
        <is>
          <t>PLAN12+52</t>
        </is>
      </c>
      <c r="AA14" s="136"/>
      <c r="AB14" s="176"/>
      <c r="AC14" s="176"/>
      <c r="AD14" s="137"/>
      <c r="AE14" s="137"/>
      <c r="AF14" s="137"/>
      <c r="AG14" s="138"/>
      <c r="AI14" s="462"/>
    </row>
    <row r="15" spans="1:35" ht="80.099999999999994" customHeight="1">
      <c r="A15" s="135" t="inlineStr">
        <is>
          <t>008</t>
        </is>
      </c>
      <c r="B15" s="176"/>
      <c r="C15" s="907" t="inlineStr">
        <is>
          <t>3100-P-4134</t>
        </is>
      </c>
      <c r="D15" s="907" t="inlineStr">
        <is>
          <t>低聚物输送泵</t>
        </is>
      </c>
      <c r="E15" s="177">
        <v>1</v>
      </c>
      <c r="F15" s="176"/>
      <c r="G15" s="176" t="inlineStr">
        <is>
          <t>0.71</t>
        </is>
      </c>
      <c r="H15" s="178" t="inlineStr">
        <is>
          <t>80</t>
        </is>
      </c>
      <c r="I15" s="176" t="inlineStr">
        <is>
          <t>0.005</t>
        </is>
      </c>
      <c r="J15" s="907" t="inlineStr">
        <is>
          <t>0.4723</t>
        </is>
      </c>
      <c r="K15" s="178" t="inlineStr">
        <is>
          <t>0.204</t>
        </is>
      </c>
      <c r="L15" s="184" t="inlineStr">
        <is>
          <t>0.83</t>
        </is>
      </c>
      <c r="M15" s="136"/>
      <c r="N15" s="178"/>
      <c r="O15" s="184" t="inlineStr">
        <is>
          <t>30</t>
        </is>
      </c>
      <c r="P15" s="176" t="inlineStr">
        <is>
          <t>90</t>
        </is>
      </c>
      <c r="Q15" s="179"/>
      <c r="R15" s="235"/>
      <c r="S15" s="236"/>
      <c r="T15" s="177"/>
      <c r="U15" s="177"/>
      <c r="V15" s="177" t="inlineStr">
        <is>
          <t>4.5</t>
        </is>
      </c>
      <c r="W15" s="240"/>
      <c r="X15" s="237">
        <f>IFERROR(IF(OR(O15="",P15="",G15="",U15="",U15=0),"",O15*P15*G15/367.2/U15*100),"")</f>
      </c>
      <c r="Y15" s="177" t="inlineStr">
        <is>
          <t>S-6</t>
        </is>
      </c>
      <c r="Z15" s="907" t="inlineStr">
        <is>
          <t>PLAN12+52</t>
        </is>
      </c>
      <c r="AA15" s="136"/>
      <c r="AB15" s="176"/>
      <c r="AC15" s="176"/>
      <c r="AD15" s="137"/>
      <c r="AE15" s="137"/>
      <c r="AF15" s="137"/>
      <c r="AG15" s="138"/>
      <c r="AI15" s="462"/>
    </row>
    <row r="16" spans="1:35" ht="80.099999999999994" customHeight="1">
      <c r="A16" s="135" t="inlineStr">
        <is>
          <t>009</t>
        </is>
      </c>
      <c r="B16" s="176"/>
      <c r="C16" s="907" t="inlineStr">
        <is>
          <t>3100-P-4212A/B</t>
        </is>
      </c>
      <c r="D16" s="907" t="inlineStr">
        <is>
          <t>C-4210塔釜液泵1</t>
        </is>
      </c>
      <c r="E16" s="177">
        <v>2</v>
      </c>
      <c r="F16" s="907" t="inlineStr">
        <is>
          <t>辛烯-1、异辛烯、低聚物</t>
        </is>
      </c>
      <c r="G16" s="176" t="inlineStr">
        <is>
          <t>0.61</t>
        </is>
      </c>
      <c r="H16" s="908" t="inlineStr">
        <is>
          <t>141.8</t>
        </is>
      </c>
      <c r="I16" s="176" t="inlineStr">
        <is>
          <t>0.17</t>
        </is>
      </c>
      <c r="J16" s="907" t="inlineStr">
        <is>
          <t>0.1445</t>
        </is>
      </c>
      <c r="K16" s="178" t="inlineStr">
        <is>
          <t>0.098</t>
        </is>
      </c>
      <c r="L16" s="184" t="inlineStr">
        <is>
          <t>0.473</t>
        </is>
      </c>
      <c r="M16" s="136"/>
      <c r="N16" s="908" t="inlineStr">
        <is>
          <t>2.6/9.71</t>
        </is>
      </c>
      <c r="O16" s="184" t="inlineStr">
        <is>
          <t>11.7</t>
        </is>
      </c>
      <c r="P16" s="176" t="inlineStr">
        <is>
          <t>65</t>
        </is>
      </c>
      <c r="Q16" s="179"/>
      <c r="R16" s="235"/>
      <c r="S16" s="236"/>
      <c r="T16" s="177"/>
      <c r="U16" s="177"/>
      <c r="V16" s="177" t="inlineStr">
        <is>
          <t>3.5</t>
        </is>
      </c>
      <c r="W16" s="240"/>
      <c r="X16" s="237">
        <f>IFERROR(IF(OR(O16="",P16="",G16="",U16="",U16=0),"",O16*P16*G16/367.2/U16*100),"")</f>
      </c>
      <c r="Y16" s="177" t="inlineStr">
        <is>
          <t>S-6</t>
        </is>
      </c>
      <c r="Z16" s="907" t="inlineStr">
        <is>
          <t>PLAN22+52</t>
        </is>
      </c>
      <c r="AA16" s="136"/>
      <c r="AB16" s="176"/>
      <c r="AC16" s="176"/>
      <c r="AD16" s="137"/>
      <c r="AE16" s="137"/>
      <c r="AF16" s="137"/>
      <c r="AG16" s="138"/>
      <c r="AI16" s="462"/>
    </row>
    <row r="17" spans="1:35" ht="80.099999999999994" customHeight="1">
      <c r="A17" s="135" t="inlineStr">
        <is>
          <t>010</t>
        </is>
      </c>
      <c r="B17" s="176"/>
      <c r="C17" s="907" t="inlineStr">
        <is>
          <t>3100-P-4213A/B</t>
        </is>
      </c>
      <c r="D17" s="907" t="inlineStr">
        <is>
          <t>C-4210塔釜液泵2</t>
        </is>
      </c>
      <c r="E17" s="177">
        <v>2</v>
      </c>
      <c r="F17" s="176" t="inlineStr">
        <is>
          <t>低聚物、己烷</t>
        </is>
      </c>
      <c r="G17" s="176" t="inlineStr">
        <is>
          <t>0.815</t>
        </is>
      </c>
      <c r="H17" s="908" t="inlineStr">
        <is>
          <t>110.8</t>
        </is>
      </c>
      <c r="I17" s="176" t="inlineStr">
        <is>
          <t>0.3</t>
        </is>
      </c>
      <c r="J17" s="907" t="inlineStr">
        <is>
          <t>1.0409</t>
        </is>
      </c>
      <c r="K17" s="178" t="inlineStr">
        <is>
          <t>0.261</t>
        </is>
      </c>
      <c r="L17" s="184" t="inlineStr">
        <is>
          <t>0.5</t>
        </is>
      </c>
      <c r="M17" s="136"/>
      <c r="N17" s="908" t="inlineStr">
        <is>
          <t>185/370.14</t>
        </is>
      </c>
      <c r="O17" s="184" t="inlineStr">
        <is>
          <t>445</t>
        </is>
      </c>
      <c r="P17" s="176" t="inlineStr">
        <is>
          <t>30</t>
        </is>
      </c>
      <c r="Q17" s="179"/>
      <c r="R17" s="235"/>
      <c r="S17" s="236"/>
      <c r="T17" s="177"/>
      <c r="U17" s="177"/>
      <c r="V17" s="177" t="inlineStr">
        <is>
          <t>4.5</t>
        </is>
      </c>
      <c r="W17" s="240"/>
      <c r="X17" s="237">
        <f>IFERROR(IF(OR(O17="",P17="",G17="",U17="",U17=0),"",O17*P17*G17/367.2/U17*100),"")</f>
      </c>
      <c r="Y17" s="177" t="inlineStr">
        <is>
          <t>S-6</t>
        </is>
      </c>
      <c r="Z17" s="907" t="inlineStr">
        <is>
          <t>PLAN22+52</t>
        </is>
      </c>
      <c r="AA17" s="136"/>
      <c r="AB17" s="176"/>
      <c r="AC17" s="176"/>
      <c r="AD17" s="137"/>
      <c r="AE17" s="137"/>
      <c r="AF17" s="137"/>
      <c r="AG17" s="138"/>
      <c r="AI17" s="462"/>
    </row>
    <row r="18" spans="1:35" ht="80.099999999999994" customHeight="1">
      <c r="A18" s="135" t="inlineStr">
        <is>
          <t>011</t>
        </is>
      </c>
      <c r="B18" s="176"/>
      <c r="C18" s="907" t="inlineStr">
        <is>
          <t>3100-P-4223A/B</t>
        </is>
      </c>
      <c r="D18" s="907" t="inlineStr">
        <is>
          <t>C-4220塔釜再沸器强制循环泵</t>
        </is>
      </c>
      <c r="E18" s="177">
        <v>2</v>
      </c>
      <c r="F18" s="907" t="inlineStr">
        <is>
          <t>辛烯-1、辛烯-2、低聚物</t>
        </is>
      </c>
      <c r="G18" s="176" t="inlineStr">
        <is>
          <t>0.651</t>
        </is>
      </c>
      <c r="H18" s="908" t="inlineStr">
        <is>
          <t>145.4</t>
        </is>
      </c>
      <c r="I18" s="176" t="inlineStr">
        <is>
          <t>0.17</t>
        </is>
      </c>
      <c r="J18" s="176" t="inlineStr">
        <is>
          <t>0.247</t>
        </is>
      </c>
      <c r="K18" s="178" t="inlineStr">
        <is>
          <t>0.1</t>
        </is>
      </c>
      <c r="L18" s="184" t="inlineStr">
        <is>
          <t>0.195</t>
        </is>
      </c>
      <c r="M18" s="136"/>
      <c r="N18" s="908" t="inlineStr">
        <is>
          <t>131/263.2</t>
        </is>
      </c>
      <c r="O18" s="184" t="inlineStr">
        <is>
          <t>316</t>
        </is>
      </c>
      <c r="P18" s="176" t="inlineStr">
        <is>
          <t>15</t>
        </is>
      </c>
      <c r="Q18" s="179"/>
      <c r="R18" s="235"/>
      <c r="S18" s="236"/>
      <c r="T18" s="177"/>
      <c r="U18" s="177"/>
      <c r="V18" s="177" t="inlineStr">
        <is>
          <t>3.5</t>
        </is>
      </c>
      <c r="W18" s="240"/>
      <c r="X18" s="237">
        <f>IFERROR(IF(OR(O18="",P18="",G18="",U18="",U18=0),"",O18*P18*G18/367.2/U18*100),"")</f>
      </c>
      <c r="Y18" s="177" t="inlineStr">
        <is>
          <t>S-6</t>
        </is>
      </c>
      <c r="Z18" s="907" t="inlineStr">
        <is>
          <t>PLAN22+52</t>
        </is>
      </c>
      <c r="AA18" s="136"/>
      <c r="AB18" s="176"/>
      <c r="AC18" s="176"/>
      <c r="AD18" s="137"/>
      <c r="AE18" s="137"/>
      <c r="AF18" s="137"/>
      <c r="AG18" s="138"/>
      <c r="AI18" s="462"/>
    </row>
    <row r="19" spans="1:35" ht="107.40" customHeight="1">
      <c r="A19" s="135" t="inlineStr">
        <is>
          <t>012</t>
        </is>
      </c>
      <c r="B19" s="176"/>
      <c r="C19" s="907" t="inlineStr">
        <is>
          <t>3100-P-4233A/B</t>
        </is>
      </c>
      <c r="D19" s="907" t="inlineStr">
        <is>
          <t>退料物料输送泵</t>
        </is>
      </c>
      <c r="E19" s="177">
        <v>2</v>
      </c>
      <c r="F19" s="907" t="inlineStr">
        <is>
          <t xml:space="preserve">工况1：己烷、辛烯-1、辛烯-2、低聚物
工况2：己烷、低聚物</t>
        </is>
      </c>
      <c r="G19" s="907" t="inlineStr">
        <is>
          <t>0.671/0.597</t>
        </is>
      </c>
      <c r="H19" s="908" t="inlineStr">
        <is>
          <t>40/60</t>
        </is>
      </c>
      <c r="I19" s="176" t="inlineStr">
        <is>
          <t>0.032</t>
        </is>
      </c>
      <c r="J19" s="907" t="inlineStr">
        <is>
          <t>0.3106/0.1865</t>
        </is>
      </c>
      <c r="K19" s="908" t="inlineStr">
        <is>
          <t>0.202/0.2</t>
        </is>
      </c>
      <c r="L19" s="909" t="inlineStr">
        <is>
          <t>0.453/0.551</t>
        </is>
      </c>
      <c r="M19" s="136"/>
      <c r="N19" s="908" t="inlineStr">
        <is>
          <t xml:space="preserve">工况1：2.7/5.5
工况2：2.9/5.95</t>
        </is>
      </c>
      <c r="O19" s="909" t="inlineStr">
        <is>
          <t>6.7/7.14</t>
        </is>
      </c>
      <c r="P19" s="907" t="inlineStr">
        <is>
          <t>42/60</t>
        </is>
      </c>
      <c r="Q19" s="179"/>
      <c r="R19" s="235"/>
      <c r="S19" s="236"/>
      <c r="T19" s="177"/>
      <c r="U19" s="177"/>
      <c r="V19" s="177" t="inlineStr">
        <is>
          <t>4.5</t>
        </is>
      </c>
      <c r="W19" s="240"/>
      <c r="X19" s="237">
        <f>IFERROR(IF(OR(O19="",P19="",G19="",U19="",U19=0),"",O19*P19*G19/367.2/U19*100),"")</f>
      </c>
      <c r="Y19" s="177" t="inlineStr">
        <is>
          <t>S-6</t>
        </is>
      </c>
      <c r="Z19" s="907" t="inlineStr">
        <is>
          <t>PLAN12+52</t>
        </is>
      </c>
      <c r="AA19" s="136"/>
      <c r="AB19" s="176"/>
      <c r="AC19" s="176"/>
      <c r="AD19" s="137"/>
      <c r="AE19" s="137"/>
      <c r="AF19" s="137"/>
      <c r="AG19" s="138"/>
      <c r="AI19" s="462"/>
    </row>
    <row r="20" spans="1:35" ht="80.099999999999994" customHeight="1">
      <c r="A20" s="135" t="inlineStr">
        <is>
          <t>013</t>
        </is>
      </c>
      <c r="B20" s="176"/>
      <c r="C20" s="907" t="inlineStr">
        <is>
          <t>3100-P-4234</t>
        </is>
      </c>
      <c r="D20" s="907" t="inlineStr">
        <is>
          <t>低聚物输送泵</t>
        </is>
      </c>
      <c r="E20" s="177">
        <v>1</v>
      </c>
      <c r="F20" s="907" t="inlineStr">
        <is>
          <t xml:space="preserve">工况1：异辛烯、低聚物
工况2：低聚物</t>
        </is>
      </c>
      <c r="G20" s="907" t="inlineStr">
        <is>
          <t>0.71/0.841</t>
        </is>
      </c>
      <c r="H20" s="178" t="inlineStr">
        <is>
          <t>80</t>
        </is>
      </c>
      <c r="I20" s="176" t="inlineStr">
        <is>
          <t>0.005</t>
        </is>
      </c>
      <c r="J20" s="907" t="inlineStr">
        <is>
          <t>0.4723/1.8022</t>
        </is>
      </c>
      <c r="K20" s="908" t="inlineStr">
        <is>
          <t>0.204/0.207</t>
        </is>
      </c>
      <c r="L20" s="909" t="inlineStr">
        <is>
          <t>0.83/0.949</t>
        </is>
      </c>
      <c r="M20" s="136"/>
      <c r="N20" s="178"/>
      <c r="O20" s="184" t="inlineStr">
        <is>
          <t>30</t>
        </is>
      </c>
      <c r="P20" s="176" t="inlineStr">
        <is>
          <t>90</t>
        </is>
      </c>
      <c r="Q20" s="179"/>
      <c r="R20" s="235"/>
      <c r="S20" s="236"/>
      <c r="T20" s="177"/>
      <c r="U20" s="177"/>
      <c r="V20" s="177" t="inlineStr">
        <is>
          <t>4.5</t>
        </is>
      </c>
      <c r="W20" s="240"/>
      <c r="X20" s="237">
        <f>IFERROR(IF(OR(O20="",P20="",G20="",U20="",U20=0),"",O20*P20*G20/367.2/U20*100),"")</f>
      </c>
      <c r="Y20" s="177" t="inlineStr">
        <is>
          <t>S-6</t>
        </is>
      </c>
      <c r="Z20" s="907" t="inlineStr">
        <is>
          <t>PLAN12+52</t>
        </is>
      </c>
      <c r="AA20" s="136"/>
      <c r="AB20" s="176"/>
      <c r="AC20" s="176"/>
      <c r="AD20" s="137"/>
      <c r="AE20" s="137"/>
      <c r="AF20" s="137"/>
      <c r="AG20" s="138"/>
      <c r="AI20" s="462"/>
    </row>
    <row r="21" spans="1:35" ht="80.099999999999994" customHeight="1">
      <c r="A21" s="135" t="inlineStr">
        <is>
          <t>014</t>
        </is>
      </c>
      <c r="B21" s="176"/>
      <c r="C21" s="907" t="inlineStr">
        <is>
          <t>3100-P-8121A/B</t>
        </is>
      </c>
      <c r="D21" s="907" t="inlineStr">
        <is>
          <t>蒸汽凝液输送泵</t>
        </is>
      </c>
      <c r="E21" s="177">
        <v>2</v>
      </c>
      <c r="F21" s="176" t="inlineStr">
        <is>
          <t>蒸汽凝液</t>
        </is>
      </c>
      <c r="G21" s="176" t="inlineStr">
        <is>
          <t>0.957</t>
        </is>
      </c>
      <c r="H21" s="178" t="inlineStr">
        <is>
          <t>101</t>
        </is>
      </c>
      <c r="I21" s="176" t="inlineStr">
        <is>
          <t>0.11</t>
        </is>
      </c>
      <c r="J21" s="907" t="inlineStr">
        <is>
          <t>0.2752</t>
        </is>
      </c>
      <c r="K21" s="178" t="inlineStr">
        <is>
          <t>0.06</t>
        </is>
      </c>
      <c r="L21" s="184" t="inlineStr">
        <is>
          <t>0.9</t>
        </is>
      </c>
      <c r="M21" s="136"/>
      <c r="N21" s="178" t="inlineStr">
        <is>
          <t>16.5</t>
        </is>
      </c>
      <c r="O21" s="184" t="inlineStr">
        <is>
          <t>21</t>
        </is>
      </c>
      <c r="P21" s="176" t="inlineStr">
        <is>
          <t>90</t>
        </is>
      </c>
      <c r="Q21" s="179"/>
      <c r="R21" s="235"/>
      <c r="S21" s="236"/>
      <c r="T21" s="177"/>
      <c r="U21" s="177"/>
      <c r="V21" s="177" t="inlineStr">
        <is>
          <t>4</t>
        </is>
      </c>
      <c r="W21" s="240"/>
      <c r="X21" s="237">
        <f>IFERROR(IF(OR(O21="",P21="",G21="",U21="",U21=0),"",O21*P21*G21/367.2/U21*100),"")</f>
      </c>
      <c r="Y21" s="177" t="inlineStr">
        <is>
          <t>C-6</t>
        </is>
      </c>
      <c r="Z21" s="176" t="inlineStr">
        <is>
          <t>PLAN23</t>
        </is>
      </c>
      <c r="AA21" s="136"/>
      <c r="AB21" s="176"/>
      <c r="AC21" s="176"/>
      <c r="AD21" s="137"/>
      <c r="AE21" s="137"/>
      <c r="AF21" s="137"/>
      <c r="AG21" s="138"/>
      <c r="AI21" s="462"/>
    </row>
    <row r="22" spans="1:35" ht="80.099999999999994" customHeight="1">
      <c r="A22" s="135" t="inlineStr">
        <is>
          <t>015</t>
        </is>
      </c>
      <c r="B22" s="176"/>
      <c r="C22" s="907" t="inlineStr">
        <is>
          <t>3100-P-8151AB</t>
        </is>
      </c>
      <c r="D22" s="907" t="inlineStr">
        <is>
          <t>火炬凝液输送泵</t>
        </is>
      </c>
      <c r="E22" s="177">
        <v>2</v>
      </c>
      <c r="F22" s="176" t="inlineStr">
        <is>
          <t>火炬凝液</t>
        </is>
      </c>
      <c r="G22" s="907" t="inlineStr">
        <is>
          <t>0.642~1</t>
        </is>
      </c>
      <c r="H22" s="178" t="inlineStr">
        <is>
          <t>160</t>
        </is>
      </c>
      <c r="I22" s="176"/>
      <c r="J22" s="176"/>
      <c r="K22" s="178" t="inlineStr">
        <is>
          <t>0.15</t>
        </is>
      </c>
      <c r="L22" s="184" t="inlineStr">
        <is>
          <t>1.1</t>
        </is>
      </c>
      <c r="M22" s="136"/>
      <c r="N22" s="178" t="inlineStr">
        <is>
          <t>5</t>
        </is>
      </c>
      <c r="O22" s="184" t="inlineStr">
        <is>
          <t>6</t>
        </is>
      </c>
      <c r="P22" s="176" t="inlineStr">
        <is>
          <t>95</t>
        </is>
      </c>
      <c r="Q22" s="179"/>
      <c r="R22" s="235"/>
      <c r="S22" s="236"/>
      <c r="T22" s="177"/>
      <c r="U22" s="177"/>
      <c r="V22" s="177" t="inlineStr">
        <is>
          <t>5</t>
        </is>
      </c>
      <c r="W22" s="240"/>
      <c r="X22" s="237">
        <f>IFERROR(IF(OR(O22="",P22="",G22="",U22="",U22=0),"",O22*P22*G22/367.2/U22*100),"")</f>
      </c>
      <c r="Y22" s="177" t="inlineStr">
        <is>
          <t>S-6</t>
        </is>
      </c>
      <c r="Z22" s="907" t="inlineStr">
        <is>
          <t>PLAN23+53B</t>
        </is>
      </c>
      <c r="AA22" s="136"/>
      <c r="AB22" s="176"/>
      <c r="AC22" s="176"/>
      <c r="AD22" s="137"/>
      <c r="AE22" s="137"/>
      <c r="AF22" s="137"/>
      <c r="AG22" s="138"/>
      <c r="AI22" s="462"/>
    </row>
    <row r="23" spans="1:35" ht="80.099999999999994" customHeight="1">
      <c r="A23" s="135" t="inlineStr">
        <is>
          <t>016</t>
        </is>
      </c>
      <c r="B23" s="176"/>
      <c r="C23" s="907" t="inlineStr">
        <is>
          <t>3100-P-8171</t>
        </is>
      </c>
      <c r="D23" s="907" t="inlineStr">
        <is>
          <t>冷凝液输送泵</t>
        </is>
      </c>
      <c r="E23" s="177">
        <v>1</v>
      </c>
      <c r="F23" s="176" t="inlineStr">
        <is>
          <t>废气冷凝液</t>
        </is>
      </c>
      <c r="G23" s="176" t="inlineStr">
        <is>
          <t>0.7</t>
        </is>
      </c>
      <c r="H23" s="178" t="inlineStr">
        <is>
          <t>-18</t>
        </is>
      </c>
      <c r="I23" s="176" t="inlineStr">
        <is>
          <t>0.01</t>
        </is>
      </c>
      <c r="J23" s="176"/>
      <c r="K23" s="178" t="inlineStr">
        <is>
          <t>0.01</t>
        </is>
      </c>
      <c r="L23" s="184" t="inlineStr">
        <is>
          <t>0.52</t>
        </is>
      </c>
      <c r="M23" s="136"/>
      <c r="N23" s="178" t="inlineStr">
        <is>
          <t>3</t>
        </is>
      </c>
      <c r="O23" s="184" t="inlineStr">
        <is>
          <t>4</t>
        </is>
      </c>
      <c r="P23" s="176" t="inlineStr">
        <is>
          <t>75</t>
        </is>
      </c>
      <c r="Q23" s="179"/>
      <c r="R23" s="235"/>
      <c r="S23" s="236"/>
      <c r="T23" s="177"/>
      <c r="U23" s="177"/>
      <c r="V23" s="177" t="inlineStr">
        <is>
          <t>5</t>
        </is>
      </c>
      <c r="W23" s="240"/>
      <c r="X23" s="237">
        <f>IFERROR(IF(OR(O23="",P23="",G23="",U23="",U23=0),"",O23*P23*G23/367.2/U23*100),"")</f>
      </c>
      <c r="Y23" s="177" t="inlineStr">
        <is>
          <t>S-6</t>
        </is>
      </c>
      <c r="Z23" s="907" t="inlineStr">
        <is>
          <t>PLAN11+53B</t>
        </is>
      </c>
      <c r="AA23" s="136"/>
      <c r="AB23" s="176"/>
      <c r="AC23" s="176"/>
      <c r="AD23" s="137"/>
      <c r="AE23" s="137"/>
      <c r="AF23" s="137"/>
      <c r="AG23" s="138"/>
      <c r="AI23" s="462"/>
    </row>
    <row r="24" spans="1:35" ht="80.099999999999994" customHeight="1">
      <c r="A24" s="135" t="inlineStr">
        <is>
          <t>017</t>
        </is>
      </c>
      <c r="B24" s="176"/>
      <c r="C24" s="907" t="inlineStr">
        <is>
          <t>3100-P-8221A/B</t>
        </is>
      </c>
      <c r="D24" s="907" t="inlineStr">
        <is>
          <t>蒸汽凝液输送泵</t>
        </is>
      </c>
      <c r="E24" s="177">
        <v>2</v>
      </c>
      <c r="F24" s="176" t="inlineStr">
        <is>
          <t>蒸汽凝液</t>
        </is>
      </c>
      <c r="G24" s="176" t="inlineStr">
        <is>
          <t>0.957</t>
        </is>
      </c>
      <c r="H24" s="178" t="inlineStr">
        <is>
          <t>101</t>
        </is>
      </c>
      <c r="I24" s="176" t="inlineStr">
        <is>
          <t>0.11</t>
        </is>
      </c>
      <c r="J24" s="907" t="inlineStr">
        <is>
          <t>0.2752</t>
        </is>
      </c>
      <c r="K24" s="178" t="inlineStr">
        <is>
          <t>0.06</t>
        </is>
      </c>
      <c r="L24" s="184" t="inlineStr">
        <is>
          <t>0.9</t>
        </is>
      </c>
      <c r="M24" s="136"/>
      <c r="N24" s="178" t="inlineStr">
        <is>
          <t>15.4</t>
        </is>
      </c>
      <c r="O24" s="184" t="inlineStr">
        <is>
          <t>20</t>
        </is>
      </c>
      <c r="P24" s="176" t="inlineStr">
        <is>
          <t>90</t>
        </is>
      </c>
      <c r="Q24" s="179"/>
      <c r="R24" s="235"/>
      <c r="S24" s="236"/>
      <c r="T24" s="177"/>
      <c r="U24" s="177"/>
      <c r="V24" s="177" t="inlineStr">
        <is>
          <t>4</t>
        </is>
      </c>
      <c r="W24" s="240"/>
      <c r="X24" s="237">
        <f>IFERROR(IF(OR(O24="",P24="",G24="",U24="",U24=0),"",O24*P24*G24/367.2/U24*100),"")</f>
      </c>
      <c r="Y24" s="177" t="inlineStr">
        <is>
          <t>C-6</t>
        </is>
      </c>
      <c r="Z24" s="176" t="inlineStr">
        <is>
          <t>PLAN23</t>
        </is>
      </c>
      <c r="AA24" s="136"/>
      <c r="AB24" s="176"/>
      <c r="AC24" s="176"/>
      <c r="AD24" s="137"/>
      <c r="AE24" s="137"/>
      <c r="AF24" s="137"/>
      <c r="AG24" s="138"/>
      <c r="AI24" s="462"/>
    </row>
    <row r="25" spans="1:35" ht="80.099999999999994" customHeight="1">
      <c r="A25" s="135" t="inlineStr">
        <is>
          <t>018</t>
        </is>
      </c>
      <c r="B25" s="176"/>
      <c r="C25" s="907" t="inlineStr">
        <is>
          <t>3100-P-8301A/B</t>
        </is>
      </c>
      <c r="D25" s="907" t="inlineStr">
        <is>
          <t>冷冻水输送泵</t>
        </is>
      </c>
      <c r="E25" s="177">
        <v>2</v>
      </c>
      <c r="F25" s="176" t="inlineStr">
        <is>
          <t>乙二醇溶液</t>
        </is>
      </c>
      <c r="G25" s="907" t="inlineStr">
        <is>
          <t>1.07379</t>
        </is>
      </c>
      <c r="H25" s="178" t="inlineStr">
        <is>
          <t>-20</t>
        </is>
      </c>
      <c r="I25" s="176" t="inlineStr">
        <is>
          <t>0.002</t>
        </is>
      </c>
      <c r="J25" s="176" t="inlineStr">
        <is>
          <t>12.21</t>
        </is>
      </c>
      <c r="K25" s="178" t="inlineStr">
        <is>
          <t>0.02</t>
        </is>
      </c>
      <c r="L25" s="184" t="inlineStr">
        <is>
          <t>0.85</t>
        </is>
      </c>
      <c r="M25" s="136"/>
      <c r="N25" s="908" t="inlineStr">
        <is>
          <t>313.19</t>
        </is>
      </c>
      <c r="O25" s="184" t="inlineStr">
        <is>
          <t>375</t>
        </is>
      </c>
      <c r="P25" s="176" t="inlineStr">
        <is>
          <t>80</t>
        </is>
      </c>
      <c r="Q25" s="179"/>
      <c r="R25" s="235"/>
      <c r="S25" s="236"/>
      <c r="T25" s="177"/>
      <c r="U25" s="177"/>
      <c r="V25" s="177" t="inlineStr">
        <is>
          <t>5</t>
        </is>
      </c>
      <c r="W25" s="240"/>
      <c r="X25" s="237">
        <f>IFERROR(IF(OR(O25="",P25="",G25="",U25="",U25=0),"",O25*P25*G25/367.2/U25*100),"")</f>
      </c>
      <c r="Y25" s="177" t="inlineStr">
        <is>
          <t>S-6</t>
        </is>
      </c>
      <c r="Z25" s="176" t="inlineStr">
        <is>
          <t>PLAN11</t>
        </is>
      </c>
      <c r="AA25" s="136"/>
      <c r="AB25" s="176"/>
      <c r="AC25" s="176"/>
      <c r="AD25" s="137"/>
      <c r="AE25" s="137"/>
      <c r="AF25" s="137"/>
      <c r="AG25" s="138"/>
      <c r="AI25" s="462"/>
    </row>
    <row r="26" spans="1:35" ht="107.40" customHeight="1">
      <c r="A26" s="135" t="inlineStr">
        <is>
          <t>019</t>
        </is>
      </c>
      <c r="B26" s="176"/>
      <c r="C26" s="907" t="inlineStr">
        <is>
          <t>3100-P-8302A/B</t>
        </is>
      </c>
      <c r="D26" s="907" t="inlineStr">
        <is>
          <t>冷冻水输送泵</t>
        </is>
      </c>
      <c r="E26" s="177">
        <v>2</v>
      </c>
      <c r="F26" s="176" t="inlineStr">
        <is>
          <t>乙二醇溶液</t>
        </is>
      </c>
      <c r="G26" s="907" t="inlineStr">
        <is>
          <t>1.0739</t>
        </is>
      </c>
      <c r="H26" s="178" t="inlineStr">
        <is>
          <t>-20</t>
        </is>
      </c>
      <c r="I26" s="176" t="inlineStr">
        <is>
          <t>0.002</t>
        </is>
      </c>
      <c r="J26" s="176" t="inlineStr">
        <is>
          <t>12.21</t>
        </is>
      </c>
      <c r="K26" s="178" t="inlineStr">
        <is>
          <t>0.02</t>
        </is>
      </c>
      <c r="L26" s="184" t="inlineStr">
        <is>
          <t>0.85</t>
        </is>
      </c>
      <c r="M26" s="136"/>
      <c r="N26" s="908" t="inlineStr">
        <is>
          <t xml:space="preserve">工况1：313.19
工况2：140.63</t>
        </is>
      </c>
      <c r="O26" s="909" t="inlineStr">
        <is>
          <t>375/155</t>
        </is>
      </c>
      <c r="P26" s="176" t="inlineStr">
        <is>
          <t>80</t>
        </is>
      </c>
      <c r="Q26" s="179"/>
      <c r="R26" s="235"/>
      <c r="S26" s="236"/>
      <c r="T26" s="177"/>
      <c r="U26" s="177"/>
      <c r="V26" s="177" t="inlineStr">
        <is>
          <t>5</t>
        </is>
      </c>
      <c r="W26" s="240"/>
      <c r="X26" s="237">
        <f>IFERROR(IF(OR(O26="",P26="",G26="",U26="",U26=0),"",O26*P26*G26/367.2/U26*100),"")</f>
      </c>
      <c r="Y26" s="177" t="inlineStr">
        <is>
          <t>S-6</t>
        </is>
      </c>
      <c r="Z26" s="176" t="inlineStr">
        <is>
          <t>PLAN11</t>
        </is>
      </c>
      <c r="AA26" s="136"/>
      <c r="AB26" s="176"/>
      <c r="AC26" s="176"/>
      <c r="AD26" s="137"/>
      <c r="AE26" s="137"/>
      <c r="AF26" s="137"/>
      <c r="AG26" s="138"/>
      <c r="AI26" s="462"/>
    </row>
    <row r="27" spans="1:35" ht="80.099999999999994" customHeight="1">
      <c r="A27" s="135" t="inlineStr">
        <is>
          <t>020</t>
        </is>
      </c>
      <c r="B27" s="176"/>
      <c r="C27" s="907" t="inlineStr">
        <is>
          <t>3100-P-8303A/B/C</t>
        </is>
      </c>
      <c r="D27" s="907" t="inlineStr">
        <is>
          <t>冷水输送泵</t>
        </is>
      </c>
      <c r="E27" s="177">
        <v>3</v>
      </c>
      <c r="F27" s="176" t="inlineStr">
        <is>
          <t>冷水</t>
        </is>
      </c>
      <c r="G27" s="176" t="inlineStr">
        <is>
          <t>0.998</t>
        </is>
      </c>
      <c r="H27" s="178" t="inlineStr">
        <is>
          <t>12</t>
        </is>
      </c>
      <c r="I27" s="176" t="inlineStr">
        <is>
          <t>0.00489</t>
        </is>
      </c>
      <c r="J27" s="176" t="inlineStr">
        <is>
          <t>1.23</t>
        </is>
      </c>
      <c r="K27" s="178" t="inlineStr">
        <is>
          <t>0.02</t>
        </is>
      </c>
      <c r="L27" s="184" t="inlineStr">
        <is>
          <t>0.83</t>
        </is>
      </c>
      <c r="M27" s="136"/>
      <c r="N27" s="178" t="inlineStr">
        <is>
          <t>450</t>
        </is>
      </c>
      <c r="O27" s="184" t="inlineStr">
        <is>
          <t>540</t>
        </is>
      </c>
      <c r="P27" s="176" t="inlineStr">
        <is>
          <t>85</t>
        </is>
      </c>
      <c r="Q27" s="179"/>
      <c r="R27" s="235"/>
      <c r="S27" s="236"/>
      <c r="T27" s="177"/>
      <c r="U27" s="177"/>
      <c r="V27" s="177" t="inlineStr">
        <is>
          <t>5</t>
        </is>
      </c>
      <c r="W27" s="240"/>
      <c r="X27" s="237">
        <f>IFERROR(IF(OR(O27="",P27="",G27="",U27="",U27=0),"",O27*P27*G27/367.2/U27*100),"")</f>
      </c>
      <c r="Y27" s="177"/>
      <c r="Z27" s="176" t="inlineStr">
        <is>
          <t>PLAN11</t>
        </is>
      </c>
      <c r="AA27" s="136"/>
      <c r="AB27" s="176"/>
      <c r="AC27" s="176"/>
      <c r="AD27" s="137"/>
      <c r="AE27" s="137"/>
      <c r="AF27" s="137"/>
      <c r="AG27" s="138"/>
      <c r="AI27" s="462"/>
    </row>
    <row r="28" spans="1:35" s="69" customFormat="1" ht="21.75" customHeight="1">
      <c r="A28" s="139"/>
      <c r="B28" s="140"/>
      <c r="C28" s="140"/>
      <c r="D28" s="141" t="s">
        <v>154</v>
      </c>
      <c r="E28" s="142">
        <f>SUM(E8:E27)</f>
        <v>38</v>
      </c>
      <c r="F28" s="143"/>
      <c r="G28" s="140"/>
      <c r="H28" s="140"/>
      <c r="I28" s="140"/>
      <c r="J28" s="140"/>
      <c r="K28" s="140"/>
      <c r="L28" s="140"/>
      <c r="M28" s="140"/>
      <c r="N28" s="140"/>
      <c r="O28" s="140"/>
      <c r="P28" s="140"/>
      <c r="Q28" s="144"/>
      <c r="R28" s="145"/>
      <c r="S28" s="145"/>
      <c r="T28" s="145"/>
      <c r="U28" s="140"/>
      <c r="V28" s="140"/>
      <c r="W28" s="140"/>
      <c r="X28" s="146"/>
      <c r="Y28" s="140"/>
      <c r="Z28" s="140"/>
      <c r="AA28" s="140"/>
      <c r="AB28" s="140"/>
      <c r="AC28" s="140"/>
      <c r="AD28" s="140"/>
      <c r="AE28" s="140"/>
      <c r="AF28" s="140"/>
      <c r="AG28" s="147"/>
    </row>
    <row r="29" spans="1:35" s="67" customFormat="1" ht="27.75" customHeight="1">
      <c r="A29" s="481" t="s">
        <v>231</v>
      </c>
      <c r="B29" s="481"/>
      <c r="C29" s="473" t="s">
        <v>232</v>
      </c>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row>
    <row r="30" spans="1:35" s="67" customFormat="1" ht="19.5" customHeight="1">
      <c r="A30" s="482"/>
      <c r="B30" s="482"/>
      <c r="C30" s="474"/>
      <c r="D30" s="474"/>
      <c r="E30" s="474"/>
      <c r="F30" s="474"/>
      <c r="G30" s="474"/>
      <c r="H30" s="474"/>
      <c r="I30" s="474"/>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c r="AG30" s="474"/>
    </row>
  </sheetData>
  <sheetProtection formatCells="0" formatColumns="0" formatRows="0" insertColumns="0" insertRows="0" insertHyperlinks="0" deleteColumns="0" deleteRows="0" sort="0" autoFilter="0" pivotTables="0"/>
  <autoFilter ref="A7:AG30"/>
  <mergeCells count="51">
    <mergeCell ref="A6:A7"/>
    <mergeCell ref="P6:P7"/>
    <mergeCell ref="C29:AG30"/>
    <mergeCell ref="AC3:AG4"/>
    <mergeCell ref="A29:B30"/>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orientation="landscape" r:id="rId1" fitToWidth="1" fitToHeight="0"/>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IF('选型表'!J2="","",'选型表'!J2)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IF('选型表'!D3="","",'选型表'!D3)</f>
        <v>中石油吉林化工工程有限公司</v>
      </c>
      <c r="D2" s="497"/>
      <c r="E2" s="497"/>
      <c r="F2" s="497"/>
      <c r="G2" s="497"/>
      <c r="H2" s="497"/>
      <c r="I2" s="508" t="s">
        <v>233</v>
      </c>
      <c r="J2" s="509"/>
      <c r="K2" s="509"/>
      <c r="L2" s="509"/>
      <c r="M2" s="509"/>
      <c r="N2" s="509"/>
      <c r="O2" s="510"/>
      <c r="P2" s="65" t="s">
        <v>132</v>
      </c>
      <c r="Q2" s="500" t="str">
        <f>IF('选型表'!Y3="","",'选型表'!Y3)</f>
        <v>江苏省南通市</v>
      </c>
      <c r="R2" s="500"/>
      <c r="S2" s="65" t="s">
        <v>234</v>
      </c>
      <c r="T2" s="497">
        <f>IF('选型表'!AC3="","",'选型表'!AC3)</f>
      </c>
      <c r="U2" s="497"/>
    </row>
    <row r="3" spans="1:23" ht="43.5" customHeight="1">
      <c r="A3" s="498" t="s">
        <v>133</v>
      </c>
      <c r="B3" s="498"/>
      <c r="C3" s="499" t="str">
        <f>IF('选型表'!D5="","",'选型表'!D5)</f>
        <v>高端聚烯烃新材料项目10万吨/年POE装置</v>
      </c>
      <c r="D3" s="499"/>
      <c r="E3" s="499"/>
      <c r="F3" s="499"/>
      <c r="G3" s="499"/>
      <c r="H3" s="499"/>
      <c r="I3" s="511"/>
      <c r="J3" s="512"/>
      <c r="K3" s="512"/>
      <c r="L3" s="512"/>
      <c r="M3" s="512"/>
      <c r="N3" s="512"/>
      <c r="O3" s="513"/>
      <c r="P3" s="65" t="s">
        <v>134</v>
      </c>
      <c r="Q3" s="500" t="str">
        <f>IF('选型表'!Y5="","",'选型表'!Y5)</f>
      </c>
      <c r="R3" s="500"/>
      <c r="S3" s="65" t="s">
        <v>135</v>
      </c>
      <c r="T3" s="501">
        <f>IF('选型表'!AC5="","",'选型表'!AC5)</f>
      </c>
      <c r="U3" s="502"/>
      <c r="W3" s="462" t="s">
        <v>235</v>
      </c>
    </row>
    <row r="4" spans="1:23" ht="25.5" customHeight="1">
      <c r="A4" s="497" t="s">
        <v>236</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164</v>
      </c>
      <c r="B5" s="514" t="s">
        <v>138</v>
      </c>
      <c r="C5" s="514" t="s">
        <v>139</v>
      </c>
      <c r="D5" s="515"/>
      <c r="E5" s="514" t="s">
        <v>140</v>
      </c>
      <c r="F5" s="516" t="s">
        <v>237</v>
      </c>
      <c r="G5" s="504" t="s">
        <v>238</v>
      </c>
      <c r="H5" s="503" t="s">
        <v>239</v>
      </c>
      <c r="I5" s="503"/>
      <c r="J5" s="503"/>
      <c r="K5" s="504" t="s">
        <v>240</v>
      </c>
      <c r="L5" s="518" t="s">
        <v>241</v>
      </c>
      <c r="M5" s="504" t="s">
        <v>242</v>
      </c>
      <c r="N5" s="504" t="s">
        <v>243</v>
      </c>
      <c r="O5" s="504" t="s">
        <v>244</v>
      </c>
      <c r="P5" s="503" t="s">
        <v>245</v>
      </c>
      <c r="Q5" s="503" t="s">
        <v>246</v>
      </c>
      <c r="R5" s="503" t="s">
        <v>247</v>
      </c>
      <c r="S5" s="504" t="s">
        <v>248</v>
      </c>
      <c r="T5" s="503" t="s">
        <v>249</v>
      </c>
      <c r="U5" s="506" t="s">
        <v>80</v>
      </c>
      <c r="W5" s="462"/>
    </row>
    <row r="6" spans="1:23" ht="37.200000000000003">
      <c r="A6" s="514"/>
      <c r="B6" s="514"/>
      <c r="C6" s="515"/>
      <c r="D6" s="515"/>
      <c r="E6" s="514"/>
      <c r="F6" s="517"/>
      <c r="G6" s="505"/>
      <c r="H6" s="23" t="s">
        <v>250</v>
      </c>
      <c r="I6" s="23" t="s">
        <v>251</v>
      </c>
      <c r="J6" s="23" t="s">
        <v>252</v>
      </c>
      <c r="K6" s="505"/>
      <c r="L6" s="519"/>
      <c r="M6" s="505"/>
      <c r="N6" s="505"/>
      <c r="O6" s="505"/>
      <c r="P6" s="503"/>
      <c r="Q6" s="503"/>
      <c r="R6" s="503"/>
      <c r="S6" s="505"/>
      <c r="T6" s="503"/>
      <c r="U6" s="507"/>
      <c r="W6" s="462"/>
    </row>
    <row r="7" spans="1:23" ht="172.65" customHeight="1">
      <c r="A7" s="20" t="str">
        <f>IF('选型表'!A8="","",'选型表'!A8)</f>
        <v>001</v>
      </c>
      <c r="B7" s="20" t="str">
        <f>IF('选型表'!C8="","",'选型表'!C8)</f>
        <v>3100-P-3133A/B</v>
      </c>
      <c r="C7" s="20">
        <f>IF('选型表'!Q8="","",'选型表'!Q8)</f>
      </c>
      <c r="D7" s="20">
        <f>IF('选型表'!R8="","",'选型表'!R8)</f>
      </c>
      <c r="E7" s="20">
        <f>IF('选型表'!E8="","",'选型表'!E8)</f>
        <v>2</v>
      </c>
      <c r="F7" s="21"/>
      <c r="G7" s="245"/>
      <c r="H7" s="245"/>
      <c r="I7" s="245"/>
      <c r="J7" s="910" t="inlineStr">
        <is>
          <t>不带支脚</t>
        </is>
      </c>
      <c r="K7" s="245"/>
      <c r="L7" s="911" t="inlineStr">
        <is>
          <t>节流孔板</t>
        </is>
      </c>
      <c r="M7" s="245"/>
      <c r="N7" s="245"/>
      <c r="O7" s="245"/>
      <c r="P7" s="245" t="inlineStr">
        <is>
          <t>油浴润滑</t>
        </is>
      </c>
      <c r="Q7" s="247" t="inlineStr">
        <is>
          <t>304</t>
        </is>
      </c>
      <c r="R7" s="247" t="inlineStr">
        <is>
          <t>缠绕垫</t>
        </is>
      </c>
      <c r="S7" s="247"/>
      <c r="T7" s="247" t="inlineStr">
        <is>
          <t>碳钢</t>
        </is>
      </c>
      <c r="U7"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7" s="462"/>
    </row>
    <row r="8" spans="1:23" ht="172.65" customHeight="1">
      <c r="A8" s="20" t="str">
        <f>IF('选型表'!A9="","",'选型表'!A9)</f>
        <v>002</v>
      </c>
      <c r="B8" s="20" t="str">
        <f>IF('选型表'!C9="","",'选型表'!C9)</f>
        <v>3100-P-3143A/B</v>
      </c>
      <c r="C8" s="20">
        <f>IF('选型表'!Q9="","",'选型表'!Q9)</f>
      </c>
      <c r="D8" s="20">
        <f>IF('选型表'!R9="","",'选型表'!R9)</f>
      </c>
      <c r="E8" s="20">
        <f>IF('选型表'!E9="","",'选型表'!E9)</f>
        <v>2</v>
      </c>
      <c r="F8" s="21"/>
      <c r="G8" s="245"/>
      <c r="H8" s="245"/>
      <c r="I8" s="245"/>
      <c r="J8" s="910" t="inlineStr">
        <is>
          <t>不带支脚</t>
        </is>
      </c>
      <c r="K8" s="245"/>
      <c r="L8" s="911" t="inlineStr">
        <is>
          <t>节流孔板</t>
        </is>
      </c>
      <c r="M8" s="245"/>
      <c r="N8" s="245"/>
      <c r="O8" s="245"/>
      <c r="P8" s="245" t="inlineStr">
        <is>
          <t>油浴润滑</t>
        </is>
      </c>
      <c r="Q8" s="247" t="inlineStr">
        <is>
          <t>304</t>
        </is>
      </c>
      <c r="R8" s="247" t="inlineStr">
        <is>
          <t>缠绕垫</t>
        </is>
      </c>
      <c r="S8" s="247"/>
      <c r="T8" s="247" t="inlineStr">
        <is>
          <t>碳钢</t>
        </is>
      </c>
      <c r="U8"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8" s="462"/>
    </row>
    <row r="9" spans="1:23" ht="172.65" customHeight="1">
      <c r="A9" s="20" t="str">
        <f>IF('选型表'!A10="","",'选型表'!A10)</f>
        <v>003</v>
      </c>
      <c r="B9" s="20" t="str">
        <f>IF('选型表'!C10="","",'选型表'!C10)</f>
        <v>3100-P-3233A/B</v>
      </c>
      <c r="C9" s="20">
        <f>IF('选型表'!Q10="","",'选型表'!Q10)</f>
      </c>
      <c r="D9" s="20">
        <f>IF('选型表'!R10="","",'选型表'!R10)</f>
      </c>
      <c r="E9" s="20">
        <f>IF('选型表'!E10="","",'选型表'!E10)</f>
        <v>2</v>
      </c>
      <c r="F9" s="21"/>
      <c r="G9" s="245"/>
      <c r="H9" s="245"/>
      <c r="I9" s="245"/>
      <c r="J9" s="910" t="inlineStr">
        <is>
          <t>不带支脚</t>
        </is>
      </c>
      <c r="K9" s="245"/>
      <c r="L9" s="911" t="inlineStr">
        <is>
          <t>节流孔板</t>
        </is>
      </c>
      <c r="M9" s="245"/>
      <c r="N9" s="245"/>
      <c r="O9" s="245"/>
      <c r="P9" s="245" t="inlineStr">
        <is>
          <t>油浴润滑</t>
        </is>
      </c>
      <c r="Q9" s="247" t="inlineStr">
        <is>
          <t>304</t>
        </is>
      </c>
      <c r="R9" s="247" t="inlineStr">
        <is>
          <t>缠绕垫</t>
        </is>
      </c>
      <c r="S9" s="247"/>
      <c r="T9" s="247" t="inlineStr">
        <is>
          <t>碳钢</t>
        </is>
      </c>
      <c r="U9"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9" s="462"/>
    </row>
    <row r="10" spans="1:23" ht="180.00" customHeight="1">
      <c r="A10" s="20" t="str">
        <f>IF('选型表'!A11="","",'选型表'!A11)</f>
        <v>004</v>
      </c>
      <c r="B10" s="20" t="str">
        <f>IF('选型表'!C11="","",'选型表'!C11)</f>
        <v>3100-P-3243A/B</v>
      </c>
      <c r="C10" s="20">
        <f>IF('选型表'!Q11="","",'选型表'!Q11)</f>
      </c>
      <c r="D10" s="20">
        <f>IF('选型表'!R11="","",'选型表'!R11)</f>
      </c>
      <c r="E10" s="20">
        <f>IF('选型表'!E11="","",'选型表'!E11)</f>
        <v>2</v>
      </c>
      <c r="F10" s="21"/>
      <c r="G10" s="245"/>
      <c r="H10" s="245"/>
      <c r="I10" s="245"/>
      <c r="J10" s="910" t="inlineStr">
        <is>
          <t>不带支脚</t>
        </is>
      </c>
      <c r="K10" s="245"/>
      <c r="L10" s="911" t="inlineStr">
        <is>
          <t>节流孔板</t>
        </is>
      </c>
      <c r="M10" s="245"/>
      <c r="N10" s="245"/>
      <c r="O10" s="245"/>
      <c r="P10" s="245" t="inlineStr">
        <is>
          <t>油浴润滑</t>
        </is>
      </c>
      <c r="Q10" s="247" t="inlineStr">
        <is>
          <t>304</t>
        </is>
      </c>
      <c r="R10" s="247" t="inlineStr">
        <is>
          <t>缠绕垫</t>
        </is>
      </c>
      <c r="S10" s="247"/>
      <c r="T10" s="247" t="inlineStr">
        <is>
          <t>碳钢</t>
        </is>
      </c>
      <c r="U10"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存在辛烯工况和丁烯工况，选型应满足最苛刻工况，同时需兼顾另外一种工况</t>
        </is>
      </c>
      <c r="W10" s="462"/>
    </row>
    <row r="11" spans="1:23" ht="172.65" customHeight="1">
      <c r="A11" s="20" t="str">
        <f>IF('选型表'!A12="","",'选型表'!A12)</f>
        <v>005</v>
      </c>
      <c r="B11" s="20" t="str">
        <f>IF('选型表'!C12="","",'选型表'!C12)</f>
        <v>3100-P-4112A/B</v>
      </c>
      <c r="C11" s="20">
        <f>IF('选型表'!Q12="","",'选型表'!Q12)</f>
      </c>
      <c r="D11" s="20">
        <f>IF('选型表'!R12="","",'选型表'!R12)</f>
      </c>
      <c r="E11" s="20">
        <f>IF('选型表'!E12="","",'选型表'!E12)</f>
        <v>2</v>
      </c>
      <c r="F11" s="21"/>
      <c r="G11" s="245"/>
      <c r="H11" s="245"/>
      <c r="I11" s="245"/>
      <c r="J11" s="910" t="inlineStr">
        <is>
          <t>不带支脚</t>
        </is>
      </c>
      <c r="K11" s="245"/>
      <c r="L11" s="911" t="inlineStr">
        <is>
          <t>节流孔板</t>
        </is>
      </c>
      <c r="M11" s="245"/>
      <c r="N11" s="245"/>
      <c r="O11" s="245"/>
      <c r="P11" s="245" t="inlineStr">
        <is>
          <t>油浴润滑</t>
        </is>
      </c>
      <c r="Q11" s="247" t="inlineStr">
        <is>
          <t>304</t>
        </is>
      </c>
      <c r="R11" s="247" t="inlineStr">
        <is>
          <t>缠绕垫</t>
        </is>
      </c>
      <c r="S11" s="247"/>
      <c r="T11" s="247" t="inlineStr">
        <is>
          <t>碳钢</t>
        </is>
      </c>
      <c r="U11"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11" s="462"/>
    </row>
    <row r="12" spans="1:23" ht="172.65" customHeight="1">
      <c r="A12" s="20" t="str">
        <f>IF('选型表'!A13="","",'选型表'!A13)</f>
        <v>006</v>
      </c>
      <c r="B12" s="20" t="str">
        <f>IF('选型表'!C13="","",'选型表'!C13)</f>
        <v>3100-P-4123A/B</v>
      </c>
      <c r="C12" s="20">
        <f>IF('选型表'!Q13="","",'选型表'!Q13)</f>
      </c>
      <c r="D12" s="20">
        <f>IF('选型表'!R13="","",'选型表'!R13)</f>
      </c>
      <c r="E12" s="20">
        <f>IF('选型表'!E13="","",'选型表'!E13)</f>
        <v>2</v>
      </c>
      <c r="F12" s="21"/>
      <c r="G12" s="245"/>
      <c r="H12" s="245"/>
      <c r="I12" s="245"/>
      <c r="J12" s="910" t="inlineStr">
        <is>
          <t>不带支脚</t>
        </is>
      </c>
      <c r="K12" s="245"/>
      <c r="L12" s="911" t="inlineStr">
        <is>
          <t>节流孔板</t>
        </is>
      </c>
      <c r="M12" s="245"/>
      <c r="N12" s="245"/>
      <c r="O12" s="245"/>
      <c r="P12" s="245" t="inlineStr">
        <is>
          <t>油浴润滑</t>
        </is>
      </c>
      <c r="Q12" s="247" t="inlineStr">
        <is>
          <t>304</t>
        </is>
      </c>
      <c r="R12" s="247" t="inlineStr">
        <is>
          <t>缠绕垫</t>
        </is>
      </c>
      <c r="S12" s="247"/>
      <c r="T12" s="247" t="inlineStr">
        <is>
          <t>碳钢</t>
        </is>
      </c>
      <c r="U12"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12" s="462"/>
    </row>
    <row r="13" spans="1:23" ht="172.65" customHeight="1">
      <c r="A13" s="20" t="str">
        <f>IF('选型表'!A14="","",'选型表'!A14)</f>
        <v>007</v>
      </c>
      <c r="B13" s="20" t="str">
        <f>IF('选型表'!C14="","",'选型表'!C14)</f>
        <v>3100-P-4133A/B</v>
      </c>
      <c r="C13" s="20">
        <f>IF('选型表'!Q14="","",'选型表'!Q14)</f>
      </c>
      <c r="D13" s="20">
        <f>IF('选型表'!R14="","",'选型表'!R14)</f>
      </c>
      <c r="E13" s="20">
        <f>IF('选型表'!E14="","",'选型表'!E14)</f>
        <v>2</v>
      </c>
      <c r="F13" s="21"/>
      <c r="G13" s="245"/>
      <c r="H13" s="245"/>
      <c r="I13" s="245"/>
      <c r="J13" s="910" t="inlineStr">
        <is>
          <t>不带支脚</t>
        </is>
      </c>
      <c r="K13" s="245"/>
      <c r="L13" s="911" t="inlineStr">
        <is>
          <t>节流孔板</t>
        </is>
      </c>
      <c r="M13" s="245"/>
      <c r="N13" s="245"/>
      <c r="O13" s="245"/>
      <c r="P13" s="245" t="inlineStr">
        <is>
          <t>油浴润滑</t>
        </is>
      </c>
      <c r="Q13" s="247" t="inlineStr">
        <is>
          <t>304</t>
        </is>
      </c>
      <c r="R13" s="247" t="inlineStr">
        <is>
          <t>缠绕垫</t>
        </is>
      </c>
      <c r="S13" s="247"/>
      <c r="T13" s="247" t="inlineStr">
        <is>
          <t>碳钢</t>
        </is>
      </c>
      <c r="U13" s="913" t="inlineStr">
        <is>
          <t>选型需在最高流量下满足扬程要求；管口承受的力和力矩按API610标准中数值2倍执行；泵体排液/气采用阀门加法兰型式，其材料等级、压力等级不低于泵体等级；NPSHa计算以泵底板为基准；PLAN12提供双过滤器及差压变送器，过滤器可以在线切换</t>
        </is>
      </c>
      <c r="W13" s="462"/>
    </row>
    <row r="14" spans="1:23" ht="180.00" customHeight="1">
      <c r="A14" s="20" t="str">
        <f>IF('选型表'!A15="","",'选型表'!A15)</f>
        <v>008</v>
      </c>
      <c r="B14" s="20" t="str">
        <f>IF('选型表'!C15="","",'选型表'!C15)</f>
        <v>3100-P-4134</v>
      </c>
      <c r="C14" s="20">
        <f>IF('选型表'!Q15="","",'选型表'!Q15)</f>
      </c>
      <c r="D14" s="20">
        <f>IF('选型表'!R15="","",'选型表'!R15)</f>
      </c>
      <c r="E14" s="20">
        <f>IF('选型表'!E15="","",'选型表'!E15)</f>
        <v>1</v>
      </c>
      <c r="F14" s="21"/>
      <c r="G14" s="245"/>
      <c r="H14" s="245"/>
      <c r="I14" s="245"/>
      <c r="J14" s="910" t="inlineStr">
        <is>
          <t>不带支脚</t>
        </is>
      </c>
      <c r="K14" s="245"/>
      <c r="L14" s="911" t="inlineStr">
        <is>
          <t>节流孔板</t>
        </is>
      </c>
      <c r="M14" s="245"/>
      <c r="N14" s="245"/>
      <c r="O14" s="245"/>
      <c r="P14" s="245" t="inlineStr">
        <is>
          <t>油浴润滑</t>
        </is>
      </c>
      <c r="Q14" s="247" t="inlineStr">
        <is>
          <t>304</t>
        </is>
      </c>
      <c r="R14" s="247" t="inlineStr">
        <is>
          <t>缠绕垫</t>
        </is>
      </c>
      <c r="S14" s="247"/>
      <c r="T14" s="247" t="inlineStr">
        <is>
          <t>碳钢</t>
        </is>
      </c>
      <c r="U14" s="913" t="inlineStr">
        <is>
          <t>选型需在最高流量下满足扬程要求；管口承受的力和力矩按API610标准中数值2倍执行；泵体排液/气采用阀门加法兰型式，其材料等级、压力等级不低于泵体等级；NPSHa计算以泵底板为基准；PLAN12提供双过滤器及差压变送器，过滤器可以在线切换；密封冲洗方案需卖方核实确认；低聚物含量14.1%wt，买卖双方及设计方共同确认密封方案，但密封方案的修改不能影响商务价格</t>
        </is>
      </c>
      <c r="W14" s="462"/>
    </row>
    <row r="15" spans="1:23" ht="172.65" customHeight="1">
      <c r="A15" s="20" t="str">
        <f>IF('选型表'!A16="","",'选型表'!A16)</f>
        <v>009</v>
      </c>
      <c r="B15" s="20" t="str">
        <f>IF('选型表'!C16="","",'选型表'!C16)</f>
        <v>3100-P-4212A/B</v>
      </c>
      <c r="C15" s="20">
        <f>IF('选型表'!Q16="","",'选型表'!Q16)</f>
      </c>
      <c r="D15" s="20">
        <f>IF('选型表'!R16="","",'选型表'!R16)</f>
      </c>
      <c r="E15" s="20">
        <f>IF('选型表'!E16="","",'选型表'!E16)</f>
        <v>2</v>
      </c>
      <c r="F15" s="21"/>
      <c r="G15" s="245"/>
      <c r="H15" s="245"/>
      <c r="I15" s="245"/>
      <c r="J15" s="910" t="inlineStr">
        <is>
          <t>不带支脚</t>
        </is>
      </c>
      <c r="K15" s="245"/>
      <c r="L15" s="911" t="inlineStr">
        <is>
          <t>节流孔板</t>
        </is>
      </c>
      <c r="M15" s="245"/>
      <c r="N15" s="245"/>
      <c r="O15" s="245"/>
      <c r="P15" s="245" t="inlineStr">
        <is>
          <t>油浴润滑</t>
        </is>
      </c>
      <c r="Q15" s="247" t="inlineStr">
        <is>
          <t>304</t>
        </is>
      </c>
      <c r="R15" s="247" t="inlineStr">
        <is>
          <t>缠绕垫</t>
        </is>
      </c>
      <c r="S15" s="247"/>
      <c r="T15" s="247" t="inlineStr">
        <is>
          <t>碳钢</t>
        </is>
      </c>
      <c r="U15"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15" s="462"/>
    </row>
    <row r="16" spans="1:23" ht="172.65" customHeight="1">
      <c r="A16" s="20" t="str">
        <f>IF('选型表'!A17="","",'选型表'!A17)</f>
        <v>010</v>
      </c>
      <c r="B16" s="20" t="str">
        <f>IF('选型表'!C17="","",'选型表'!C17)</f>
        <v>3100-P-4213A/B</v>
      </c>
      <c r="C16" s="20">
        <f>IF('选型表'!Q17="","",'选型表'!Q17)</f>
      </c>
      <c r="D16" s="20">
        <f>IF('选型表'!R17="","",'选型表'!R17)</f>
      </c>
      <c r="E16" s="20">
        <f>IF('选型表'!E17="","",'选型表'!E17)</f>
        <v>2</v>
      </c>
      <c r="F16" s="21"/>
      <c r="G16" s="245"/>
      <c r="H16" s="245"/>
      <c r="I16" s="245"/>
      <c r="J16" s="910" t="inlineStr">
        <is>
          <t>不带支脚</t>
        </is>
      </c>
      <c r="K16" s="245"/>
      <c r="L16" s="911" t="inlineStr">
        <is>
          <t>节流孔板</t>
        </is>
      </c>
      <c r="M16" s="245"/>
      <c r="N16" s="245"/>
      <c r="O16" s="245"/>
      <c r="P16" s="245" t="inlineStr">
        <is>
          <t>油浴润滑</t>
        </is>
      </c>
      <c r="Q16" s="247" t="inlineStr">
        <is>
          <t>304</t>
        </is>
      </c>
      <c r="R16" s="247" t="inlineStr">
        <is>
          <t>缠绕垫</t>
        </is>
      </c>
      <c r="S16" s="247"/>
      <c r="T16" s="247" t="inlineStr">
        <is>
          <t>碳钢</t>
        </is>
      </c>
      <c r="U16"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16" s="462"/>
    </row>
    <row r="17" spans="1:23" ht="172.65" customHeight="1">
      <c r="A17" s="20" t="str">
        <f>IF('选型表'!A18="","",'选型表'!A18)</f>
        <v>011</v>
      </c>
      <c r="B17" s="20" t="str">
        <f>IF('选型表'!C18="","",'选型表'!C18)</f>
        <v>3100-P-4223A/B</v>
      </c>
      <c r="C17" s="20">
        <f>IF('选型表'!Q18="","",'选型表'!Q18)</f>
      </c>
      <c r="D17" s="20">
        <f>IF('选型表'!R18="","",'选型表'!R18)</f>
      </c>
      <c r="E17" s="20">
        <f>IF('选型表'!E18="","",'选型表'!E18)</f>
        <v>2</v>
      </c>
      <c r="F17" s="21"/>
      <c r="G17" s="245"/>
      <c r="H17" s="245"/>
      <c r="I17" s="245"/>
      <c r="J17" s="910" t="inlineStr">
        <is>
          <t>不带支脚</t>
        </is>
      </c>
      <c r="K17" s="245"/>
      <c r="L17" s="911" t="inlineStr">
        <is>
          <t>节流孔板</t>
        </is>
      </c>
      <c r="M17" s="245"/>
      <c r="N17" s="245"/>
      <c r="O17" s="245"/>
      <c r="P17" s="245" t="inlineStr">
        <is>
          <t>油浴润滑</t>
        </is>
      </c>
      <c r="Q17" s="247" t="inlineStr">
        <is>
          <t>304</t>
        </is>
      </c>
      <c r="R17" s="247" t="inlineStr">
        <is>
          <t>缠绕垫</t>
        </is>
      </c>
      <c r="S17" s="247"/>
      <c r="T17" s="247" t="inlineStr">
        <is>
          <t>碳钢</t>
        </is>
      </c>
      <c r="U17" s="913" t="inlineStr">
        <is>
          <t>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17" s="462"/>
    </row>
    <row r="18" spans="1:23" ht="180.00" customHeight="1">
      <c r="A18" s="20" t="str">
        <f>IF('选型表'!A19="","",'选型表'!A19)</f>
        <v>012</v>
      </c>
      <c r="B18" s="20" t="str">
        <f>IF('选型表'!C19="","",'选型表'!C19)</f>
        <v>3100-P-4233A/B</v>
      </c>
      <c r="C18" s="20">
        <f>IF('选型表'!Q19="","",'选型表'!Q19)</f>
      </c>
      <c r="D18" s="20">
        <f>IF('选型表'!R19="","",'选型表'!R19)</f>
      </c>
      <c r="E18" s="20">
        <f>IF('选型表'!E19="","",'选型表'!E19)</f>
        <v>2</v>
      </c>
      <c r="F18" s="21"/>
      <c r="G18" s="245"/>
      <c r="H18" s="245"/>
      <c r="I18" s="245"/>
      <c r="J18" s="910" t="inlineStr">
        <is>
          <t>不带支脚</t>
        </is>
      </c>
      <c r="K18" s="245"/>
      <c r="L18" s="911" t="inlineStr">
        <is>
          <t>节流孔板</t>
        </is>
      </c>
      <c r="M18" s="245"/>
      <c r="N18" s="245"/>
      <c r="O18" s="245"/>
      <c r="P18" s="245" t="inlineStr">
        <is>
          <t>油浴润滑</t>
        </is>
      </c>
      <c r="Q18" s="247" t="inlineStr">
        <is>
          <t>304</t>
        </is>
      </c>
      <c r="R18" s="247" t="inlineStr">
        <is>
          <t>缠绕垫</t>
        </is>
      </c>
      <c r="S18" s="247"/>
      <c r="T18" s="247" t="inlineStr">
        <is>
          <t>碳钢</t>
        </is>
      </c>
      <c r="U18" s="913" t="inlineStr">
        <is>
          <t>选型需在最高流量下满足扬程要求；管口承受的力和力矩按API610标准中数值2倍执行；泵体排液/气采用阀门加法兰型式，其材料等级、压力等级不低于泵体等级；NPSHa计算以泵底板为基准；PLAN12提供双过滤器及差压变送器，过滤器可以在线切换；存在辛烯工况和丁烯工况，选型应满足最苛刻工况，同时需兼顾另外一种工况</t>
        </is>
      </c>
      <c r="W18" s="462"/>
    </row>
    <row r="19" spans="1:23" ht="172.65" customHeight="1">
      <c r="A19" s="20" t="str">
        <f>IF('选型表'!A20="","",'选型表'!A20)</f>
        <v>013</v>
      </c>
      <c r="B19" s="20" t="str">
        <f>IF('选型表'!C20="","",'选型表'!C20)</f>
        <v>3100-P-4234</v>
      </c>
      <c r="C19" s="20">
        <f>IF('选型表'!Q20="","",'选型表'!Q20)</f>
      </c>
      <c r="D19" s="20">
        <f>IF('选型表'!R20="","",'选型表'!R20)</f>
      </c>
      <c r="E19" s="20">
        <f>IF('选型表'!E20="","",'选型表'!E20)</f>
        <v>1</v>
      </c>
      <c r="F19" s="21"/>
      <c r="G19" s="245"/>
      <c r="H19" s="245"/>
      <c r="I19" s="245"/>
      <c r="J19" s="910" t="inlineStr">
        <is>
          <t>不带支脚</t>
        </is>
      </c>
      <c r="K19" s="245"/>
      <c r="L19" s="911" t="inlineStr">
        <is>
          <t>节流孔板</t>
        </is>
      </c>
      <c r="M19" s="245"/>
      <c r="N19" s="245"/>
      <c r="O19" s="245"/>
      <c r="P19" s="245" t="inlineStr">
        <is>
          <t>油浴润滑</t>
        </is>
      </c>
      <c r="Q19" s="247" t="inlineStr">
        <is>
          <t>304</t>
        </is>
      </c>
      <c r="R19" s="247" t="inlineStr">
        <is>
          <t>缠绕垫</t>
        </is>
      </c>
      <c r="S19" s="247"/>
      <c r="T19" s="247" t="inlineStr">
        <is>
          <t>碳钢</t>
        </is>
      </c>
      <c r="U19" s="913" t="inlineStr">
        <is>
          <t>选型需在最高流量下满足扬程要求；管口承受的力和力矩按API610标准中数值2倍执行；泵体排液/气采用阀门加法兰型式，其材料等级、压力等级不低于泵体等级；NPSHa计算以泵底板为基准；PLAN12提供双过滤器及差压变送器，过滤器可以在线切换</t>
        </is>
      </c>
      <c r="W19" s="462"/>
    </row>
    <row r="20" spans="1:23" ht="170.47" customHeight="1">
      <c r="A20" s="20" t="str">
        <f>IF('选型表'!A21="","",'选型表'!A21)</f>
        <v>014</v>
      </c>
      <c r="B20" s="20" t="str">
        <f>IF('选型表'!C21="","",'选型表'!C21)</f>
        <v>3100-P-8121A/B</v>
      </c>
      <c r="C20" s="20">
        <f>IF('选型表'!Q21="","",'选型表'!Q21)</f>
      </c>
      <c r="D20" s="20">
        <f>IF('选型表'!R21="","",'选型表'!R21)</f>
      </c>
      <c r="E20" s="20">
        <f>IF('选型表'!E21="","",'选型表'!E21)</f>
        <v>2</v>
      </c>
      <c r="F20" s="21"/>
      <c r="G20" s="245"/>
      <c r="H20" s="245"/>
      <c r="I20" s="245"/>
      <c r="J20" s="910" t="inlineStr">
        <is>
          <t>不带支脚</t>
        </is>
      </c>
      <c r="K20" s="245"/>
      <c r="L20" s="246" t="inlineStr">
        <is>
          <t>无要求</t>
        </is>
      </c>
      <c r="M20" s="245"/>
      <c r="N20" s="245"/>
      <c r="O20" s="245"/>
      <c r="P20" s="245" t="inlineStr">
        <is>
          <t>油浴润滑</t>
        </is>
      </c>
      <c r="Q20" s="247" t="inlineStr">
        <is>
          <t>304</t>
        </is>
      </c>
      <c r="R20" s="247" t="inlineStr">
        <is>
          <t>缠绕垫</t>
        </is>
      </c>
      <c r="S20" s="247"/>
      <c r="T20" s="247" t="inlineStr">
        <is>
          <t>碳钢</t>
        </is>
      </c>
      <c r="U20" s="914" t="inlineStr">
        <is>
          <t>选型需在最高流量下满足扬程要求；管口承受的力和力矩按API610标准中数值2倍执行；泵体排液/气采用阀门加法兰型式，其材料等级、压力等级不低于泵体等级；NPSHa计算以泵底板为基准</t>
        </is>
      </c>
      <c r="W20" s="462"/>
    </row>
    <row r="21" spans="1:23" ht="170.47" customHeight="1">
      <c r="A21" s="20" t="str">
        <f>IF('选型表'!A22="","",'选型表'!A22)</f>
        <v>015</v>
      </c>
      <c r="B21" s="20" t="str">
        <f>IF('选型表'!C22="","",'选型表'!C22)</f>
        <v>3100-P-8151AB</v>
      </c>
      <c r="C21" s="20">
        <f>IF('选型表'!Q22="","",'选型表'!Q22)</f>
      </c>
      <c r="D21" s="20">
        <f>IF('选型表'!R22="","",'选型表'!R22)</f>
      </c>
      <c r="E21" s="20">
        <f>IF('选型表'!E22="","",'选型表'!E22)</f>
        <v>2</v>
      </c>
      <c r="F21" s="21"/>
      <c r="G21" s="245"/>
      <c r="H21" s="245"/>
      <c r="I21" s="245"/>
      <c r="J21" s="910" t="inlineStr">
        <is>
          <t>不带支脚</t>
        </is>
      </c>
      <c r="K21" s="245"/>
      <c r="L21" s="246" t="inlineStr">
        <is>
          <t>无要求</t>
        </is>
      </c>
      <c r="M21" s="245"/>
      <c r="N21" s="245"/>
      <c r="O21" s="245"/>
      <c r="P21" s="245" t="inlineStr">
        <is>
          <t>油浴润滑</t>
        </is>
      </c>
      <c r="Q21" s="247" t="inlineStr">
        <is>
          <t>304</t>
        </is>
      </c>
      <c r="R21" s="247" t="inlineStr">
        <is>
          <t>缠绕垫</t>
        </is>
      </c>
      <c r="S21" s="247"/>
      <c r="T21" s="247" t="inlineStr">
        <is>
          <t>碳钢</t>
        </is>
      </c>
      <c r="U21" s="914" t="inlineStr">
        <is>
          <t>选型需在最高流量下满足扬程要求；管口承受的力和力矩按API610标准中数值2倍执行；泵体排液/气采用阀门加法兰型式，其材料等级、压力等级不低于泵体等级；NPSHa计算以泵底板为基准</t>
        </is>
      </c>
      <c r="W21" s="462"/>
    </row>
    <row r="22" spans="1:23" ht="170.47" customHeight="1">
      <c r="A22" s="20" t="str">
        <f>IF('选型表'!A23="","",'选型表'!A23)</f>
        <v>016</v>
      </c>
      <c r="B22" s="20" t="str">
        <f>IF('选型表'!C23="","",'选型表'!C23)</f>
        <v>3100-P-8171</v>
      </c>
      <c r="C22" s="20">
        <f>IF('选型表'!Q23="","",'选型表'!Q23)</f>
      </c>
      <c r="D22" s="20">
        <f>IF('选型表'!R23="","",'选型表'!R23)</f>
      </c>
      <c r="E22" s="20">
        <f>IF('选型表'!E23="","",'选型表'!E23)</f>
        <v>1</v>
      </c>
      <c r="F22" s="21"/>
      <c r="G22" s="245"/>
      <c r="H22" s="245"/>
      <c r="I22" s="245"/>
      <c r="J22" s="910" t="inlineStr">
        <is>
          <t>不带支脚</t>
        </is>
      </c>
      <c r="K22" s="245"/>
      <c r="L22" s="911" t="inlineStr">
        <is>
          <t>节流孔板</t>
        </is>
      </c>
      <c r="M22" s="245"/>
      <c r="N22" s="245"/>
      <c r="O22" s="245"/>
      <c r="P22" s="245" t="inlineStr">
        <is>
          <t>油浴润滑</t>
        </is>
      </c>
      <c r="Q22" s="247" t="inlineStr">
        <is>
          <t>304</t>
        </is>
      </c>
      <c r="R22" s="247" t="inlineStr">
        <is>
          <t>缠绕垫</t>
        </is>
      </c>
      <c r="S22" s="247"/>
      <c r="T22" s="247"/>
      <c r="U22" s="914" t="inlineStr">
        <is>
          <t>选型需在最高流量下满足扬程要求；管口承受的力和力矩按API610标准中数值2倍执行；泵体排液/气采用阀门加法兰型式，其材料等级、压力等级不低于泵体等级；NPSHa计算以泵底板为基准</t>
        </is>
      </c>
      <c r="W22" s="462"/>
    </row>
    <row r="23" spans="1:23" ht="170.47" customHeight="1">
      <c r="A23" s="20" t="str">
        <f>IF('选型表'!A24="","",'选型表'!A24)</f>
        <v>017</v>
      </c>
      <c r="B23" s="20" t="str">
        <f>IF('选型表'!C24="","",'选型表'!C24)</f>
        <v>3100-P-8221A/B</v>
      </c>
      <c r="C23" s="20">
        <f>IF('选型表'!Q24="","",'选型表'!Q24)</f>
      </c>
      <c r="D23" s="20">
        <f>IF('选型表'!R24="","",'选型表'!R24)</f>
      </c>
      <c r="E23" s="20">
        <f>IF('选型表'!E24="","",'选型表'!E24)</f>
        <v>2</v>
      </c>
      <c r="F23" s="21"/>
      <c r="G23" s="245"/>
      <c r="H23" s="245"/>
      <c r="I23" s="245"/>
      <c r="J23" s="910" t="inlineStr">
        <is>
          <t>不带支脚</t>
        </is>
      </c>
      <c r="K23" s="245"/>
      <c r="L23" s="246" t="inlineStr">
        <is>
          <t>无要求</t>
        </is>
      </c>
      <c r="M23" s="245"/>
      <c r="N23" s="245"/>
      <c r="O23" s="245"/>
      <c r="P23" s="245" t="inlineStr">
        <is>
          <t>油浴润滑</t>
        </is>
      </c>
      <c r="Q23" s="247" t="inlineStr">
        <is>
          <t>304</t>
        </is>
      </c>
      <c r="R23" s="247" t="inlineStr">
        <is>
          <t>缠绕垫</t>
        </is>
      </c>
      <c r="S23" s="247"/>
      <c r="T23" s="247" t="inlineStr">
        <is>
          <t>碳钢</t>
        </is>
      </c>
      <c r="U23" s="914" t="inlineStr">
        <is>
          <t>选型需在最高流量下满足扬程要求；管口承受的力和力矩按API610标准中数值2倍执行；泵体排液/气采用阀门加法兰型式，其材料等级、压力等级不低于泵体等级；NPSHa计算以泵底板为基准</t>
        </is>
      </c>
      <c r="W23" s="462"/>
    </row>
    <row r="24" spans="1:23" ht="170.47" customHeight="1">
      <c r="A24" s="20" t="str">
        <f>IF('选型表'!A25="","",'选型表'!A25)</f>
        <v>018</v>
      </c>
      <c r="B24" s="20" t="str">
        <f>IF('选型表'!C25="","",'选型表'!C25)</f>
        <v>3100-P-8301A/B</v>
      </c>
      <c r="C24" s="20">
        <f>IF('选型表'!Q25="","",'选型表'!Q25)</f>
      </c>
      <c r="D24" s="20">
        <f>IF('选型表'!R25="","",'选型表'!R25)</f>
      </c>
      <c r="E24" s="20">
        <f>IF('选型表'!E25="","",'选型表'!E25)</f>
        <v>2</v>
      </c>
      <c r="F24" s="21"/>
      <c r="G24" s="245"/>
      <c r="H24" s="245"/>
      <c r="I24" s="245"/>
      <c r="J24" s="910" t="inlineStr">
        <is>
          <t>不带支脚</t>
        </is>
      </c>
      <c r="K24" s="245"/>
      <c r="L24" s="911" t="inlineStr">
        <is>
          <t>节流孔板</t>
        </is>
      </c>
      <c r="M24" s="245"/>
      <c r="N24" s="245"/>
      <c r="O24" s="245"/>
      <c r="P24" s="245" t="inlineStr">
        <is>
          <t>油浴润滑</t>
        </is>
      </c>
      <c r="Q24" s="247" t="inlineStr">
        <is>
          <t>304</t>
        </is>
      </c>
      <c r="R24" s="247" t="inlineStr">
        <is>
          <t>缠绕垫</t>
        </is>
      </c>
      <c r="S24" s="247"/>
      <c r="T24" s="247"/>
      <c r="U24" s="914" t="inlineStr">
        <is>
          <t>选型需在最高流量下满足扬程要求；管口承受的力和力矩按API610标准中数值2倍执行；泵体排液/气采用阀门加法兰型式，其材料等级、压力等级不低于泵体等级；NPSHa计算以泵底板为基准</t>
        </is>
      </c>
      <c r="W24" s="462"/>
    </row>
    <row r="25" spans="1:23" ht="170.47" customHeight="1">
      <c r="A25" s="20" t="str">
        <f>IF('选型表'!A26="","",'选型表'!A26)</f>
        <v>019</v>
      </c>
      <c r="B25" s="20" t="str">
        <f>IF('选型表'!C26="","",'选型表'!C26)</f>
        <v>3100-P-8302A/B</v>
      </c>
      <c r="C25" s="20">
        <f>IF('选型表'!Q26="","",'选型表'!Q26)</f>
      </c>
      <c r="D25" s="20">
        <f>IF('选型表'!R26="","",'选型表'!R26)</f>
      </c>
      <c r="E25" s="20">
        <f>IF('选型表'!E26="","",'选型表'!E26)</f>
        <v>2</v>
      </c>
      <c r="F25" s="21"/>
      <c r="G25" s="245"/>
      <c r="H25" s="245"/>
      <c r="I25" s="245"/>
      <c r="J25" s="910" t="inlineStr">
        <is>
          <t>不带支脚</t>
        </is>
      </c>
      <c r="K25" s="245"/>
      <c r="L25" s="911" t="inlineStr">
        <is>
          <t>节流孔板</t>
        </is>
      </c>
      <c r="M25" s="245"/>
      <c r="N25" s="245"/>
      <c r="O25" s="245"/>
      <c r="P25" s="245" t="inlineStr">
        <is>
          <t>油浴润滑</t>
        </is>
      </c>
      <c r="Q25" s="247" t="inlineStr">
        <is>
          <t>304</t>
        </is>
      </c>
      <c r="R25" s="247" t="inlineStr">
        <is>
          <t>缠绕垫</t>
        </is>
      </c>
      <c r="S25" s="247"/>
      <c r="T25" s="247"/>
      <c r="U25" s="914" t="inlineStr">
        <is>
          <t>选型需在最高流量下满足扬程要求；管口承受的力和力矩按API610标准中数值2倍执行；泵体排液/气采用阀门加法兰型式，其材料等级、压力等级不低于泵体等级；NPSHa计算以泵底板为基准</t>
        </is>
      </c>
      <c r="W25" s="462"/>
    </row>
    <row r="26" spans="1:23" ht="170.47" customHeight="1">
      <c r="A26" s="20" t="str">
        <f>IF('选型表'!A27="","",'选型表'!A27)</f>
        <v>020</v>
      </c>
      <c r="B26" s="20" t="str">
        <f>IF('选型表'!C27="","",'选型表'!C27)</f>
        <v>3100-P-8303A/B/C</v>
      </c>
      <c r="C26" s="20">
        <f>IF('选型表'!Q27="","",'选型表'!Q27)</f>
      </c>
      <c r="D26" s="20">
        <f>IF('选型表'!R27="","",'选型表'!R27)</f>
      </c>
      <c r="E26" s="20">
        <f>IF('选型表'!E27="","",'选型表'!E27)</f>
        <v>3</v>
      </c>
      <c r="F26" s="21"/>
      <c r="G26" s="245"/>
      <c r="H26" s="245"/>
      <c r="I26" s="245"/>
      <c r="J26" s="910" t="inlineStr">
        <is>
          <t>不带支脚</t>
        </is>
      </c>
      <c r="K26" s="245"/>
      <c r="L26" s="911" t="inlineStr">
        <is>
          <t>节流孔板</t>
        </is>
      </c>
      <c r="M26" s="245"/>
      <c r="N26" s="245"/>
      <c r="O26" s="245"/>
      <c r="P26" s="245" t="inlineStr">
        <is>
          <t>油浴润滑</t>
        </is>
      </c>
      <c r="Q26" s="247" t="inlineStr">
        <is>
          <t>304</t>
        </is>
      </c>
      <c r="R26" s="247" t="inlineStr">
        <is>
          <t>缠绕垫</t>
        </is>
      </c>
      <c r="S26" s="247"/>
      <c r="T26" s="247"/>
      <c r="U26" s="914" t="inlineStr">
        <is>
          <t>选型需在最高流量下满足扬程要求；管口承受的力和力矩按API610标准中数值2倍执行；泵体排液/气采用阀门加法兰型式，其材料等级、压力等级不低于泵体等级；NPSHa计算以泵底板为基准</t>
        </is>
      </c>
      <c r="W26" s="462"/>
    </row>
    <row r="27" spans="1:23">
      <c r="W27"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7"/>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26">
      <formula1>"碳钢,304,316L,无要求"</formula1>
    </dataValidation>
    <dataValidation type="list" allowBlank="1" showInputMessage="1" showErrorMessage="1" sqref="N7:N26">
      <formula1>"迷宫密封,磁力油封,无要求"</formula1>
    </dataValidation>
    <dataValidation type="list" allowBlank="1" showInputMessage="1" showErrorMessage="1" sqref="F7:F26">
      <formula1>"顺时针,逆时针"</formula1>
    </dataValidation>
    <dataValidation type="list" allowBlank="1" showInputMessage="1" showErrorMessage="1" sqref="H7:I26">
      <formula1>"ZE7,ZE27"</formula1>
    </dataValidation>
    <dataValidation type="list" allowBlank="1" showInputMessage="1" showErrorMessage="1" sqref="G7:G26">
      <formula1>"金属缠绕垫,无要求"</formula1>
    </dataValidation>
    <dataValidation type="list" allowBlank="1" showInputMessage="1" showErrorMessage="1" sqref="R7:R26">
      <formula1>"缠绕垫,波齿垫,无要求"</formula1>
    </dataValidation>
    <dataValidation type="list" allowBlank="1" showInputMessage="1" showErrorMessage="1" sqref="J7:J26">
      <formula1>"带支脚,不带支脚"</formula1>
    </dataValidation>
    <dataValidation type="list" allowBlank="1" showInputMessage="1" showErrorMessage="1" sqref="O7:O26">
      <formula1>"带测振凹坑,带测振螺纹,无"</formula1>
    </dataValidation>
    <dataValidation type="list" allowBlank="1" showInputMessage="1" showErrorMessage="1" sqref="M7:M26">
      <formula1>"碳钢,铸铁,304"</formula1>
    </dataValidation>
    <dataValidation type="list" allowBlank="1" showInputMessage="1" showErrorMessage="1" sqref="K7:K26">
      <formula1>"蒸汽夹套,电伴热,盘管伴热"</formula1>
    </dataValidation>
    <dataValidation type="list" allowBlank="1" showInputMessage="1" showErrorMessage="1" sqref="L7:L26">
      <formula1>"节流孔板,孔板活接头,无要求"</formula1>
    </dataValidation>
    <dataValidation type="list" allowBlank="1" showInputMessage="1" showErrorMessage="1" sqref="P7:P26">
      <formula1>"油浴润滑,纯油雾润滑,吹扫型油雾润滑,油浴润滑并预留油雾润滑接口（纯油雾）,油浴润滑并预留油雾润滑接口（吹扫型）"</formula1>
    </dataValidation>
    <dataValidation type="list" allowBlank="1" showInputMessage="1" showErrorMessage="1" sqref="Q7:Q26">
      <formula1>"304,316L,无要求（由技术确定）"</formula1>
    </dataValidation>
    <dataValidation type="list" allowBlank="1" showInputMessage="1" showErrorMessage="1" sqref="S7:S26">
      <formula1>"执行API701腔体,不执行API701腔体"</formula1>
    </dataValidation>
  </dataValidations>
  <pageMargins left="0.70866141732283472" right="0.70866141732283472" top="0.74803149606299213" bottom="0.74803149606299213" header="0.31496062992125984" footer="0.31496062992125984"/>
  <pageSetup paperSize="9" orientation="landscape" r:id="rId1" fitToWidth="1" fitToHeight="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253</v>
      </c>
      <c r="B1" s="520"/>
      <c r="C1" s="172"/>
      <c r="D1" s="172" t="s">
        <v>160</v>
      </c>
      <c r="E1" s="172">
        <f>IF('选型表'!E2="","",'选型表'!E2)</f>
      </c>
      <c r="F1" s="173" t="s">
        <v>254</v>
      </c>
      <c r="G1" s="521" t="str">
        <f>IF('选型表'!D3="","",'选型表'!D3)</f>
        <v>中石油吉林化工工程有限公司</v>
      </c>
      <c r="H1" s="521"/>
      <c r="I1" s="521"/>
      <c r="J1" s="521"/>
      <c r="K1" s="521"/>
      <c r="L1" s="173" t="s">
        <v>255</v>
      </c>
      <c r="M1" s="172">
        <f>IF('选型表'!AC3="","",'选型表'!AC3)</f>
      </c>
      <c r="N1" s="173" t="s">
        <v>256</v>
      </c>
      <c r="O1" s="522">
        <f>IF('选型表'!AC5="","",'选型表'!AC5)</f>
      </c>
      <c r="P1" s="522"/>
      <c r="Q1" s="462" t="s">
        <v>257</v>
      </c>
      <c r="R1" s="62"/>
      <c r="S1" s="62"/>
      <c r="T1" s="62"/>
      <c r="U1" s="62"/>
      <c r="V1" s="62"/>
      <c r="W1" s="62"/>
      <c r="X1" s="62"/>
      <c r="Y1" s="62"/>
      <c r="Z1" s="62"/>
    </row>
    <row r="2" spans="1:26" s="47" customFormat="1" ht="18.75" customHeight="1">
      <c r="A2" s="50" t="s">
        <v>40</v>
      </c>
      <c r="B2" s="51" t="s">
        <v>258</v>
      </c>
      <c r="C2" s="523" t="s">
        <v>259</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32.00" customHeight="1">
      <c r="A3" s="52">
        <v>1</v>
      </c>
      <c r="B3" s="53" t="s">
        <v>260</v>
      </c>
      <c r="C3" s="174" t="s">
        <v>261</v>
      </c>
      <c r="D3" s="526" t="inlineStr">
        <is>
          <t>滚动：</t>
        </is>
      </c>
      <c r="E3" s="526"/>
      <c r="F3" s="526"/>
      <c r="G3" s="527"/>
      <c r="H3" s="528"/>
      <c r="I3" s="529"/>
      <c r="J3" s="922" t="inlineStr">
        <is>
          <t>备注：深沟球轴承保持架应为金属材质；恒液位油杯应为平衡型或非排气型；滚动轴承应使用稀油润滑</t>
        </is>
      </c>
      <c r="K3" s="526"/>
      <c r="L3" s="526"/>
      <c r="M3" s="526"/>
      <c r="N3" s="526"/>
      <c r="O3" s="526"/>
      <c r="P3" s="531"/>
      <c r="Q3" s="462"/>
      <c r="R3" s="63"/>
      <c r="S3" s="63"/>
      <c r="T3" s="63"/>
      <c r="U3" s="63"/>
      <c r="V3" s="63"/>
      <c r="W3" s="63"/>
      <c r="X3" s="63"/>
      <c r="Y3" s="63"/>
      <c r="Z3" s="63"/>
    </row>
    <row r="4" spans="1:26" s="47" customFormat="1" ht="18" customHeight="1">
      <c r="A4" s="561">
        <v>2</v>
      </c>
      <c r="B4" s="532" t="s">
        <v>262</v>
      </c>
      <c r="C4" s="175" t="s">
        <v>263</v>
      </c>
      <c r="D4" s="526"/>
      <c r="E4" s="526"/>
      <c r="F4" s="526"/>
      <c r="G4" s="526"/>
      <c r="H4" s="526"/>
      <c r="I4" s="526"/>
      <c r="J4" s="538" t="inlineStr">
        <is>
          <t>备注</t>
        </is>
      </c>
      <c r="K4" s="539"/>
      <c r="L4" s="539"/>
      <c r="M4" s="539"/>
      <c r="N4" s="539"/>
      <c r="O4" s="539"/>
      <c r="P4" s="540"/>
      <c r="Q4" s="462"/>
      <c r="R4" s="63"/>
      <c r="S4" s="63"/>
      <c r="T4" s="63"/>
      <c r="U4" s="63"/>
      <c r="V4" s="63"/>
      <c r="W4" s="63"/>
      <c r="X4" s="63"/>
      <c r="Y4" s="63"/>
      <c r="Z4" s="63"/>
    </row>
    <row r="5" spans="1:26" s="47" customFormat="1" ht="18" customHeight="1">
      <c r="A5" s="562"/>
      <c r="B5" s="533"/>
      <c r="C5" s="174" t="s">
        <v>264</v>
      </c>
      <c r="D5" s="526" t="inlineStr">
        <is>
          <t>●挠性膜片       ●加长段</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18" customHeight="1">
      <c r="A6" s="563"/>
      <c r="B6" s="534"/>
      <c r="C6" s="175" t="s">
        <v>265</v>
      </c>
      <c r="D6" s="526" t="inlineStr">
        <is>
          <t>○无要求 ●全封闭</t>
        </is>
      </c>
      <c r="E6" s="526"/>
      <c r="F6" s="526"/>
      <c r="G6" s="526"/>
      <c r="H6" s="526"/>
      <c r="I6" s="526"/>
      <c r="J6" s="530" t="inlineStr">
        <is>
          <t>备注：无火花型；带盘车开门结构</t>
        </is>
      </c>
      <c r="K6" s="526"/>
      <c r="L6" s="526"/>
      <c r="M6" s="526"/>
      <c r="N6" s="526"/>
      <c r="O6" s="526"/>
      <c r="P6" s="531"/>
      <c r="Q6" s="462"/>
      <c r="R6" s="63"/>
      <c r="S6" s="63"/>
      <c r="T6" s="63"/>
      <c r="U6" s="63"/>
      <c r="V6" s="63"/>
      <c r="W6" s="63"/>
      <c r="X6" s="63"/>
      <c r="Y6" s="63"/>
      <c r="Z6" s="63"/>
    </row>
    <row r="7" spans="1:26" s="47" customFormat="1" ht="18" customHeight="1">
      <c r="A7" s="54">
        <v>3</v>
      </c>
      <c r="B7" s="55" t="s">
        <v>84</v>
      </c>
      <c r="C7" s="174" t="s">
        <v>266</v>
      </c>
      <c r="D7" s="526"/>
      <c r="E7" s="526"/>
      <c r="F7" s="526"/>
      <c r="G7" s="526"/>
      <c r="H7" s="526"/>
      <c r="I7" s="526"/>
      <c r="J7" s="527" t="s">
        <v>267</v>
      </c>
      <c r="K7" s="528"/>
      <c r="L7" s="528"/>
      <c r="M7" s="528"/>
      <c r="N7" s="528"/>
      <c r="O7" s="528"/>
      <c r="P7" s="535"/>
      <c r="Q7" s="63"/>
      <c r="R7" s="63"/>
      <c r="S7" s="566" t="s">
        <v>183</v>
      </c>
      <c r="T7" s="566"/>
      <c r="U7" s="566"/>
      <c r="V7" s="566"/>
      <c r="W7" s="566"/>
      <c r="X7" s="63"/>
      <c r="Y7" s="63"/>
      <c r="Z7" s="63"/>
    </row>
    <row r="8" spans="1:26" s="47" customFormat="1" ht="18" customHeight="1">
      <c r="A8" s="561">
        <v>4</v>
      </c>
      <c r="B8" s="532" t="s">
        <v>268</v>
      </c>
      <c r="C8" s="175" t="s">
        <v>269</v>
      </c>
      <c r="D8" s="526"/>
      <c r="E8" s="526"/>
      <c r="F8" s="526"/>
      <c r="G8" s="526"/>
      <c r="H8" s="526"/>
      <c r="I8" s="526"/>
      <c r="J8" s="538" t="s">
        <v>270</v>
      </c>
      <c r="K8" s="539"/>
      <c r="L8" s="539"/>
      <c r="M8" s="539"/>
      <c r="N8" s="539"/>
      <c r="O8" s="539"/>
      <c r="P8" s="540"/>
      <c r="S8" s="566"/>
      <c r="T8" s="566"/>
      <c r="U8" s="566"/>
      <c r="V8" s="566"/>
      <c r="W8" s="566"/>
    </row>
    <row r="9" spans="1:26" s="47" customFormat="1" ht="18" customHeight="1">
      <c r="A9" s="562"/>
      <c r="B9" s="534"/>
      <c r="C9" s="175" t="s">
        <v>271</v>
      </c>
      <c r="D9" s="526"/>
      <c r="E9" s="526"/>
      <c r="F9" s="526"/>
      <c r="G9" s="526"/>
      <c r="H9" s="526"/>
      <c r="I9" s="526"/>
      <c r="J9" s="541"/>
      <c r="K9" s="542"/>
      <c r="L9" s="542"/>
      <c r="M9" s="542"/>
      <c r="N9" s="542"/>
      <c r="O9" s="542"/>
      <c r="P9" s="543"/>
      <c r="S9" s="566"/>
      <c r="T9" s="566"/>
      <c r="U9" s="566"/>
      <c r="V9" s="566"/>
      <c r="W9" s="566"/>
    </row>
    <row r="10" spans="1:26" s="47" customFormat="1" ht="18" customHeight="1">
      <c r="A10" s="562"/>
      <c r="B10" s="533" t="s">
        <v>272</v>
      </c>
      <c r="C10" s="175" t="s">
        <v>269</v>
      </c>
      <c r="D10" s="526"/>
      <c r="E10" s="526"/>
      <c r="F10" s="526"/>
      <c r="G10" s="526"/>
      <c r="H10" s="526"/>
      <c r="I10" s="526"/>
      <c r="J10" s="538" t="s">
        <v>273</v>
      </c>
      <c r="K10" s="539"/>
      <c r="L10" s="539"/>
      <c r="M10" s="539"/>
      <c r="N10" s="539"/>
      <c r="O10" s="539"/>
      <c r="P10" s="540"/>
    </row>
    <row r="11" spans="1:26" s="47" customFormat="1" ht="18" customHeight="1">
      <c r="A11" s="563"/>
      <c r="B11" s="534"/>
      <c r="C11" s="175" t="s">
        <v>271</v>
      </c>
      <c r="D11" s="526"/>
      <c r="E11" s="526"/>
      <c r="F11" s="526"/>
      <c r="G11" s="526"/>
      <c r="H11" s="526"/>
      <c r="I11" s="526"/>
      <c r="J11" s="541"/>
      <c r="K11" s="542"/>
      <c r="L11" s="542"/>
      <c r="M11" s="542"/>
      <c r="N11" s="542"/>
      <c r="O11" s="542"/>
      <c r="P11" s="543"/>
    </row>
    <row r="12" spans="1:26" s="47" customFormat="1" ht="18" customHeight="1">
      <c r="A12" s="561">
        <v>5</v>
      </c>
      <c r="B12" s="532" t="s">
        <v>82</v>
      </c>
      <c r="C12" s="174" t="s">
        <v>274</v>
      </c>
      <c r="D12" s="528" t="inlineStr">
        <is>
          <t>○焊  接</t>
        </is>
      </c>
      <c r="E12" s="528"/>
      <c r="F12" s="528"/>
      <c r="G12" s="528"/>
      <c r="H12" s="528"/>
      <c r="I12" s="528"/>
      <c r="J12" s="538" t="inlineStr">
        <is>
          <t>备注</t>
        </is>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275</v>
      </c>
      <c r="D13" s="526" t="inlineStr">
        <is>
          <t>○非全集液   ●全集液</t>
        </is>
      </c>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276</v>
      </c>
      <c r="C14" s="174" t="s">
        <v>277</v>
      </c>
      <c r="D14" s="536" t="inlineStr">
        <is>
          <t>●提交报告（R点)       ○买方见证（W点）</t>
        </is>
      </c>
      <c r="E14" s="536"/>
      <c r="F14" s="536"/>
      <c r="G14" s="536"/>
      <c r="H14" s="536"/>
      <c r="I14" s="536"/>
      <c r="J14" s="530" t="inlineStr">
        <is>
          <t>备注：性能偏差不超过API 610的规定，但是流量和扬程不接受负偏差。</t>
        </is>
      </c>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278</v>
      </c>
      <c r="D15" s="536" t="inlineStr">
        <is>
          <t>●提交报告（R点)       ○买方见证（W点）</t>
        </is>
      </c>
      <c r="E15" s="536"/>
      <c r="F15" s="536"/>
      <c r="G15" s="536"/>
      <c r="H15" s="536"/>
      <c r="I15" s="536"/>
      <c r="J15" s="530" t="inlineStr">
        <is>
          <t>备注</t>
        </is>
      </c>
      <c r="K15" s="526"/>
      <c r="L15" s="526"/>
      <c r="M15" s="526"/>
      <c r="N15" s="526"/>
      <c r="O15" s="526"/>
      <c r="P15" s="531"/>
      <c r="Q15" s="63"/>
      <c r="R15" s="63"/>
      <c r="S15" s="63"/>
      <c r="T15" s="63"/>
      <c r="U15" s="63"/>
      <c r="V15" s="63"/>
      <c r="W15" s="63"/>
      <c r="X15" s="63"/>
      <c r="Y15" s="63"/>
      <c r="Z15" s="63"/>
    </row>
    <row r="16" spans="1:26" s="47" customFormat="1" ht="18" customHeight="1">
      <c r="A16" s="562"/>
      <c r="B16" s="533"/>
      <c r="C16" s="174" t="s">
        <v>279</v>
      </c>
      <c r="D16" s="536" t="inlineStr">
        <is>
          <t>●提交报告（R点)       ○买方见证（W点）      ○无要求</t>
        </is>
      </c>
      <c r="E16" s="536"/>
      <c r="F16" s="536"/>
      <c r="G16" s="536"/>
      <c r="H16" s="536"/>
      <c r="I16" s="536"/>
      <c r="J16" s="527" t="inlineStr">
        <is>
          <t>备注</t>
        </is>
      </c>
      <c r="K16" s="528"/>
      <c r="L16" s="528"/>
      <c r="M16" s="528"/>
      <c r="N16" s="528"/>
      <c r="O16" s="528"/>
      <c r="P16" s="535"/>
      <c r="Q16" s="63"/>
      <c r="R16" s="63"/>
      <c r="S16" s="63"/>
      <c r="T16" s="63"/>
      <c r="U16" s="63"/>
      <c r="V16" s="63"/>
      <c r="W16" s="63"/>
      <c r="X16" s="63"/>
      <c r="Y16" s="63"/>
      <c r="Z16" s="63"/>
    </row>
    <row r="17" spans="1:26" s="47" customFormat="1" ht="18" customHeight="1">
      <c r="A17" s="562"/>
      <c r="B17" s="533"/>
      <c r="C17" s="174" t="s">
        <v>280</v>
      </c>
      <c r="D17" s="536" t="inlineStr">
        <is>
          <t>●提交报告（R点)       ○买方见证（W点）      ○“H”——停工待检点</t>
        </is>
      </c>
      <c r="E17" s="536"/>
      <c r="F17" s="536"/>
      <c r="G17" s="536"/>
      <c r="H17" s="536"/>
      <c r="I17" s="536"/>
      <c r="J17" s="527" t="inlineStr">
        <is>
          <t>备注</t>
        </is>
      </c>
      <c r="K17" s="528"/>
      <c r="L17" s="528"/>
      <c r="M17" s="528"/>
      <c r="N17" s="528"/>
      <c r="O17" s="528"/>
      <c r="P17" s="535"/>
      <c r="Q17" s="63"/>
      <c r="R17" s="63"/>
      <c r="S17" s="63"/>
      <c r="T17" s="63"/>
      <c r="U17" s="63"/>
      <c r="V17" s="63"/>
      <c r="W17" s="63"/>
      <c r="X17" s="63"/>
      <c r="Y17" s="63"/>
      <c r="Z17" s="63"/>
    </row>
    <row r="18" spans="1:26" s="47" customFormat="1" ht="18" customHeight="1">
      <c r="A18" s="562"/>
      <c r="B18" s="533"/>
      <c r="C18" s="174" t="s">
        <v>281</v>
      </c>
      <c r="D18" s="536" t="inlineStr">
        <is>
          <t>○提交报告（R点)       ○买方见证（W点）      ○“H”——停工待检点</t>
        </is>
      </c>
      <c r="E18" s="536"/>
      <c r="F18" s="536"/>
      <c r="G18" s="536"/>
      <c r="H18" s="536"/>
      <c r="I18" s="536"/>
      <c r="J18" s="530" t="inlineStr">
        <is>
          <t>备注</t>
        </is>
      </c>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282</v>
      </c>
      <c r="D19" s="536" t="inlineStr">
        <is>
          <t>○非目睹         ○买方见证（W点）          ○无要求</t>
        </is>
      </c>
      <c r="E19" s="536"/>
      <c r="F19" s="536"/>
      <c r="G19" s="536"/>
      <c r="H19" s="536"/>
      <c r="I19" s="536"/>
      <c r="J19" s="527" t="s">
        <v>283</v>
      </c>
      <c r="K19" s="528"/>
      <c r="L19" s="528"/>
      <c r="M19" s="528"/>
      <c r="N19" s="528"/>
      <c r="O19" s="528"/>
      <c r="P19" s="535"/>
      <c r="Q19" s="63"/>
      <c r="R19" s="63"/>
      <c r="S19" s="63"/>
      <c r="T19" s="63"/>
      <c r="U19" s="63"/>
      <c r="V19" s="63"/>
      <c r="W19" s="63"/>
      <c r="X19" s="63"/>
      <c r="Y19" s="63"/>
      <c r="Z19" s="63"/>
    </row>
    <row r="20" spans="1:26" s="47" customFormat="1" ht="18" customHeight="1">
      <c r="A20" s="562"/>
      <c r="B20" s="533"/>
      <c r="C20" s="174" t="s">
        <v>284</v>
      </c>
      <c r="D20" s="571" t="inlineStr">
        <is>
          <t>按GB/T29529-2013进行噪声检测：在距离泵1米处不超过85dB(A)</t>
        </is>
      </c>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285</v>
      </c>
      <c r="D21" s="571" t="inlineStr">
        <is>
          <t>按GB/T29531-2013进行振动检测：API 610 表8 和表9 的要求</t>
        </is>
      </c>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286</v>
      </c>
      <c r="D22" s="571" t="inlineStr">
        <is>
          <t>滚动轴承不超过85℃；滑动轴承强迫润滑不超过80℃（出油温度不高于65℃时），自润滑不超过85℃</t>
        </is>
      </c>
      <c r="E22" s="571"/>
      <c r="F22" s="571"/>
      <c r="G22" s="571"/>
      <c r="H22" s="571"/>
      <c r="I22" s="571"/>
      <c r="J22" s="571"/>
      <c r="K22" s="571"/>
      <c r="L22" s="571"/>
      <c r="M22" s="571"/>
      <c r="N22" s="571"/>
      <c r="O22" s="571"/>
      <c r="P22" s="572"/>
      <c r="Q22" s="63"/>
      <c r="R22" s="63"/>
      <c r="S22" s="63"/>
      <c r="T22" s="63"/>
      <c r="U22" s="63"/>
      <c r="V22" s="63"/>
      <c r="W22" s="63"/>
      <c r="X22" s="63"/>
      <c r="Y22" s="63"/>
      <c r="Z22" s="63"/>
    </row>
    <row r="23" spans="1:26" ht="18" customHeight="1">
      <c r="A23" s="562"/>
      <c r="B23" s="533"/>
      <c r="C23" s="530" t="inlineStr">
        <is>
          <t>材料证明书：●要求（主要受力元件）    材料力学报告：○要求（体/盖/轮、轴）   硬度报告：○要求（口环 ）  热处理报告：○要求（体/盖/轮、轴）</t>
        </is>
      </c>
      <c r="D23" s="526"/>
      <c r="E23" s="526"/>
      <c r="F23" s="526"/>
      <c r="G23" s="526"/>
      <c r="H23" s="526"/>
      <c r="I23" s="526"/>
      <c r="J23" s="526"/>
      <c r="K23" s="526"/>
      <c r="L23" s="526"/>
      <c r="M23" s="526"/>
      <c r="N23" s="526"/>
      <c r="O23" s="526"/>
      <c r="P23" s="531"/>
    </row>
    <row r="24" spans="1:26" ht="18" customHeight="1">
      <c r="A24" s="562"/>
      <c r="B24" s="533"/>
      <c r="C24" s="248" t="s">
        <v>287</v>
      </c>
      <c r="D24" s="558" t="inlineStr">
        <is>
          <t>○着色探伤PT（体/盖/轮）                  ○超声波探伤UT（轴）                          备注：</t>
        </is>
      </c>
      <c r="E24" s="559"/>
      <c r="F24" s="559"/>
      <c r="G24" s="559"/>
      <c r="H24" s="559"/>
      <c r="I24" s="559"/>
      <c r="J24" s="559"/>
      <c r="K24" s="559"/>
      <c r="L24" s="559"/>
      <c r="M24" s="559"/>
      <c r="N24" s="559"/>
      <c r="O24" s="559"/>
      <c r="P24" s="560"/>
    </row>
    <row r="25" spans="1:26" ht="18" customHeight="1">
      <c r="A25" s="562"/>
      <c r="B25" s="533"/>
      <c r="C25" s="248" t="s">
        <v>288</v>
      </c>
      <c r="D25" s="558" t="inlineStr">
        <is>
          <t>●着色探伤PT（辅助管线）                            备注：所有辅助管线的焊接，包括任何密封焊，应进行磁粉探伤或液体着色探伤检查。</t>
        </is>
      </c>
      <c r="E25" s="559"/>
      <c r="F25" s="559"/>
      <c r="G25" s="559"/>
      <c r="H25" s="559"/>
      <c r="I25" s="559"/>
      <c r="J25" s="559"/>
      <c r="K25" s="559"/>
      <c r="L25" s="559"/>
      <c r="M25" s="559"/>
      <c r="N25" s="559"/>
      <c r="O25" s="559"/>
      <c r="P25" s="560"/>
    </row>
    <row r="26" spans="1:26" ht="18" customHeight="1">
      <c r="A26" s="563"/>
      <c r="B26" s="534"/>
      <c r="C26" s="546" t="s">
        <v>289</v>
      </c>
      <c r="D26" s="547"/>
      <c r="E26" s="547"/>
      <c r="F26" s="547"/>
      <c r="G26" s="547"/>
      <c r="H26" s="547"/>
      <c r="I26" s="547"/>
      <c r="J26" s="547"/>
      <c r="K26" s="547"/>
      <c r="L26" s="547"/>
      <c r="M26" s="547"/>
      <c r="N26" s="547"/>
      <c r="O26" s="547"/>
      <c r="P26" s="548"/>
    </row>
    <row r="27" spans="1:26" ht="61.00" customHeight="1">
      <c r="A27" s="564">
        <v>7</v>
      </c>
      <c r="B27" s="537" t="s">
        <v>290</v>
      </c>
      <c r="C27" s="922" t="inlineStr">
        <is>
          <t xml:space="preserve">●整 机  ●泵 头  ●底 座  ●驱动机  ●联轴器  ●护罩     ○（所有）配对法兰（○锻 ○铸 ○法兰间密封垫 ○双头螺柱、螺母、平垫）   ●地脚螺栓、螺母、垫片（全部的地脚螺栓、螺母及垫片）   其他供货件具体明细：○安全阀（最小流量阀）  ○接线箱   ○测振  ○测温仪表   ○操作柱等详细列出；
其他供货件具体明细补充：机械密封及冲洗系统；辅助管路系统；仪表接线箱、固定支架及仪表到接线箱之间的铠装电缆；所有电气及仪表进/出线防爆密封接头；随机配件；两年操作备件；专用工具；泵体排液/气阀门加法兰</t>
        </is>
      </c>
      <c r="D27" s="526"/>
      <c r="E27" s="526"/>
      <c r="F27" s="526"/>
      <c r="G27" s="526"/>
      <c r="H27" s="526"/>
      <c r="I27" s="526"/>
      <c r="J27" s="526"/>
      <c r="K27" s="526"/>
      <c r="L27" s="526"/>
      <c r="M27" s="526"/>
      <c r="N27" s="526"/>
      <c r="O27" s="526"/>
      <c r="P27" s="531"/>
    </row>
    <row r="28" spans="1:26" ht="27.9" customHeight="1">
      <c r="A28" s="564"/>
      <c r="B28" s="537"/>
      <c r="C28" s="249" t="s">
        <v>291</v>
      </c>
      <c r="D28" s="549" t="inlineStr">
        <is>
          <t>安装、试车、开车备件由卖方报价和供货，应和设备一起提供，同规格型号备件统一考虑备用数量</t>
        </is>
      </c>
      <c r="E28" s="550"/>
      <c r="F28" s="550"/>
      <c r="G28" s="550"/>
      <c r="H28" s="550"/>
      <c r="I28" s="550"/>
      <c r="J28" s="550"/>
      <c r="K28" s="550"/>
      <c r="L28" s="550"/>
      <c r="M28" s="550"/>
      <c r="N28" s="550"/>
      <c r="O28" s="550"/>
      <c r="P28" s="551"/>
    </row>
    <row r="29" spans="1:26" ht="18" customHeight="1">
      <c r="A29" s="564"/>
      <c r="B29" s="537"/>
      <c r="C29" s="249" t="s">
        <v>292</v>
      </c>
      <c r="D29" s="552" t="inlineStr">
        <is>
          <t>两年操作备件由卖方提供单独报价并附清单，同规格型号备件统一考虑备用数量</t>
        </is>
      </c>
      <c r="E29" s="553"/>
      <c r="F29" s="553"/>
      <c r="G29" s="553"/>
      <c r="H29" s="553"/>
      <c r="I29" s="553"/>
      <c r="J29" s="553"/>
      <c r="K29" s="553"/>
      <c r="L29" s="553"/>
      <c r="M29" s="553"/>
      <c r="N29" s="553"/>
      <c r="O29" s="553"/>
      <c r="P29" s="554"/>
    </row>
    <row r="30" spans="1:26" ht="32.00" customHeight="1">
      <c r="A30" s="52">
        <v>8</v>
      </c>
      <c r="B30" s="53" t="s">
        <v>293</v>
      </c>
      <c r="C30" s="923" t="inlineStr">
        <is>
          <t xml:space="preserve">●装箱单 ●合格证 ●说明书 ●实验报告 ●检测报告 ○所有外购件合格证（包括温度表、压力表、阀门等进口件例外）  ○项目经理审核 （重点项目） 
备注：卖方应提供电子版随机资料。国内采购设备的所有文件和书信都采用中文，需要外商审核的文件应采用中、英文两种文字。</t>
        </is>
      </c>
      <c r="D30" s="536"/>
      <c r="E30" s="536"/>
      <c r="F30" s="536"/>
      <c r="G30" s="536"/>
      <c r="H30" s="536"/>
      <c r="I30" s="536"/>
      <c r="J30" s="536"/>
      <c r="K30" s="536"/>
      <c r="L30" s="536"/>
      <c r="M30" s="536"/>
      <c r="N30" s="536"/>
      <c r="O30" s="536"/>
      <c r="P30" s="556"/>
    </row>
    <row r="31" spans="1:26" ht="29.1" customHeight="1">
      <c r="A31" s="54">
        <v>9</v>
      </c>
      <c r="B31" s="55" t="s">
        <v>294</v>
      </c>
      <c r="C31" s="530" t="inlineStr">
        <is>
          <t>●防腐漆-F（F1-国内 ）</t>
        </is>
      </c>
      <c r="D31" s="526"/>
      <c r="E31" s="526"/>
      <c r="F31" s="526"/>
      <c r="G31" s="526"/>
      <c r="H31" s="526"/>
      <c r="I31" s="557"/>
      <c r="J31" s="527"/>
      <c r="K31" s="528"/>
      <c r="L31" s="528"/>
      <c r="M31" s="528"/>
      <c r="N31" s="528"/>
      <c r="O31" s="528"/>
      <c r="P31" s="535"/>
    </row>
    <row r="32" spans="1:26" ht="18" customHeight="1">
      <c r="A32" s="54">
        <v>10</v>
      </c>
      <c r="B32" s="55" t="s">
        <v>295</v>
      </c>
      <c r="C32" s="544" t="inlineStr">
        <is>
          <t>●国内           ○国外（是否熏蒸）        ○简易（底排+防雨布）</t>
        </is>
      </c>
      <c r="D32" s="545"/>
      <c r="E32" s="545"/>
      <c r="F32" s="545"/>
      <c r="G32" s="545"/>
      <c r="H32" s="545"/>
      <c r="I32" s="545"/>
      <c r="J32" s="546" t="inlineStr">
        <is>
          <t>其他要求</t>
        </is>
      </c>
      <c r="K32" s="547"/>
      <c r="L32" s="547"/>
      <c r="M32" s="547"/>
      <c r="N32" s="547"/>
      <c r="O32" s="547"/>
      <c r="P32" s="548"/>
    </row>
    <row r="33" spans="1:16" ht="18" customHeight="1">
      <c r="A33" s="54">
        <v>11</v>
      </c>
      <c r="B33" s="55" t="s">
        <v>296</v>
      </c>
      <c r="C33" s="546" t="inlineStr">
        <is>
          <t>○用户自提   ○我公司发货</t>
        </is>
      </c>
      <c r="D33" s="547"/>
      <c r="E33" s="547"/>
      <c r="F33" s="547"/>
      <c r="G33" s="547"/>
      <c r="H33" s="547"/>
      <c r="I33" s="547"/>
      <c r="J33" s="547"/>
      <c r="K33" s="547"/>
      <c r="L33" s="547"/>
      <c r="M33" s="547"/>
      <c r="N33" s="547"/>
      <c r="O33" s="547"/>
      <c r="P33" s="548"/>
    </row>
    <row r="34" spans="1:16" ht="18" customHeight="1">
      <c r="A34" s="56">
        <v>12</v>
      </c>
      <c r="B34" s="57" t="s">
        <v>297</v>
      </c>
      <c r="C34" s="568" t="inlineStr">
        <is>
          <t>○铁路            ○公路           ○轮渡            ○航空</t>
        </is>
      </c>
      <c r="D34" s="569"/>
      <c r="E34" s="569"/>
      <c r="F34" s="569"/>
      <c r="G34" s="569"/>
      <c r="H34" s="569"/>
      <c r="I34" s="569"/>
      <c r="J34" s="568" t="s">
        <v>298</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183</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orientation="landscape" r:id="rId1" fitToWidth="1" fitToHeight="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IF('选型表'!J2="","",'选型表'!J2)</f>
      </c>
      <c r="D3" s="574"/>
      <c r="E3" s="45"/>
      <c r="F3" s="45"/>
      <c r="G3" s="45"/>
      <c r="H3" s="573"/>
      <c r="I3" s="573"/>
      <c r="J3" s="573"/>
      <c r="K3" s="573"/>
      <c r="L3" s="573"/>
      <c r="M3" s="46"/>
      <c r="N3" s="46"/>
      <c r="O3" s="46"/>
      <c r="P3" s="46"/>
      <c r="Q3" s="46"/>
      <c r="R3" s="462" t="s">
        <v>299</v>
      </c>
    </row>
    <row r="4" spans="1:18" s="37" customFormat="1" ht="44.1" customHeight="1">
      <c r="A4" s="575" t="s">
        <v>300</v>
      </c>
      <c r="B4" s="575"/>
      <c r="C4" s="575"/>
      <c r="D4" s="575"/>
      <c r="E4" s="575"/>
      <c r="F4" s="575"/>
      <c r="G4" s="575"/>
      <c r="H4" s="575"/>
      <c r="I4" s="575"/>
      <c r="J4" s="575"/>
      <c r="K4" s="575"/>
      <c r="L4" s="575"/>
      <c r="M4" s="575"/>
      <c r="N4" s="575"/>
      <c r="O4" s="575"/>
      <c r="P4" s="575"/>
      <c r="Q4" s="575"/>
      <c r="R4" s="462"/>
    </row>
    <row r="5" spans="1:18" s="38" customFormat="1" ht="30" customHeight="1">
      <c r="A5" s="585" t="s">
        <v>40</v>
      </c>
      <c r="B5" s="576" t="s">
        <v>301</v>
      </c>
      <c r="C5" s="588" t="s">
        <v>302</v>
      </c>
      <c r="D5" s="590" t="s">
        <v>303</v>
      </c>
      <c r="E5" s="591" t="s">
        <v>304</v>
      </c>
      <c r="F5" s="591" t="s">
        <v>305</v>
      </c>
      <c r="G5" s="591" t="s">
        <v>306</v>
      </c>
      <c r="H5" s="576" t="s">
        <v>307</v>
      </c>
      <c r="I5" s="576"/>
      <c r="J5" s="576"/>
      <c r="K5" s="576"/>
      <c r="L5" s="576"/>
      <c r="M5" s="576"/>
      <c r="N5" s="576"/>
      <c r="O5" s="576"/>
      <c r="P5" s="576"/>
      <c r="Q5" s="592" t="s">
        <v>80</v>
      </c>
      <c r="R5" s="462"/>
    </row>
    <row r="6" spans="1:18" s="38" customFormat="1" ht="30" customHeight="1">
      <c r="A6" s="585"/>
      <c r="B6" s="576"/>
      <c r="C6" s="588"/>
      <c r="D6" s="590"/>
      <c r="E6" s="591"/>
      <c r="F6" s="591"/>
      <c r="G6" s="591"/>
      <c r="H6" s="577" t="s">
        <v>308</v>
      </c>
      <c r="I6" s="578"/>
      <c r="J6" s="578"/>
      <c r="K6" s="579"/>
      <c r="L6" s="580" t="s">
        <v>309</v>
      </c>
      <c r="M6" s="580"/>
      <c r="N6" s="580"/>
      <c r="O6" s="580"/>
      <c r="P6" s="580"/>
      <c r="Q6" s="592"/>
      <c r="R6" s="462"/>
    </row>
    <row r="7" spans="1:18" s="38" customFormat="1" ht="53.1" customHeight="1">
      <c r="A7" s="586"/>
      <c r="B7" s="587"/>
      <c r="C7" s="589"/>
      <c r="D7" s="580"/>
      <c r="E7" s="590"/>
      <c r="F7" s="590"/>
      <c r="G7" s="590"/>
      <c r="H7" s="254" t="s">
        <v>310</v>
      </c>
      <c r="I7" s="254" t="s">
        <v>311</v>
      </c>
      <c r="J7" s="254" t="s">
        <v>312</v>
      </c>
      <c r="K7" s="254" t="s">
        <v>313</v>
      </c>
      <c r="L7" s="254" t="s">
        <v>314</v>
      </c>
      <c r="M7" s="254" t="s">
        <v>315</v>
      </c>
      <c r="N7" s="254" t="s">
        <v>316</v>
      </c>
      <c r="O7" s="254" t="s">
        <v>317</v>
      </c>
      <c r="P7" s="28" t="s">
        <v>318</v>
      </c>
      <c r="Q7" s="593"/>
      <c r="R7" s="462"/>
    </row>
    <row r="8" spans="1:18" s="39" customFormat="1" ht="63.75" customHeight="1">
      <c r="A8" s="40">
        <v>1</v>
      </c>
      <c r="B8" s="255" t="s">
        <v>319</v>
      </c>
      <c r="C8" s="250"/>
      <c r="D8" s="245" t="inlineStr">
        <is>
          <t>316SS不锈钢</t>
        </is>
      </c>
      <c r="E8" s="245" t="inlineStr">
        <is>
          <t>螺纹</t>
        </is>
      </c>
      <c r="F8" s="910" t="inlineStr">
        <is>
          <t>1/2"NPT(F)</t>
        </is>
      </c>
      <c r="G8" s="910" t="inlineStr">
        <is>
          <t>正常测量值位于量程的50%~75%之间</t>
        </is>
      </c>
      <c r="H8" s="251" t="inlineStr">
        <is>
          <t>100</t>
        </is>
      </c>
      <c r="I8" s="251" t="inlineStr">
        <is>
          <t>1.6</t>
        </is>
      </c>
      <c r="J8" s="251"/>
      <c r="K8" s="251"/>
      <c r="L8" s="253"/>
      <c r="M8" s="253"/>
      <c r="N8" s="253"/>
      <c r="O8" s="253"/>
      <c r="P8" s="42"/>
      <c r="Q8" s="44"/>
      <c r="R8" s="462"/>
    </row>
    <row r="9" spans="1:18" s="39" customFormat="1" ht="66.75" customHeight="1">
      <c r="A9" s="40">
        <v>2</v>
      </c>
      <c r="B9" s="255" t="s">
        <v>320</v>
      </c>
      <c r="C9" s="250"/>
      <c r="D9" s="245" t="inlineStr">
        <is>
          <t>316不锈钢</t>
        </is>
      </c>
      <c r="E9" s="245" t="inlineStr">
        <is>
          <t>螺纹</t>
        </is>
      </c>
      <c r="F9" s="245" t="inlineStr">
        <is>
          <t>M27×2</t>
        </is>
      </c>
      <c r="G9" s="910" t="inlineStr">
        <is>
          <t>正常测量值位于量程的50%~75%之间</t>
        </is>
      </c>
      <c r="H9" s="251" t="inlineStr">
        <is>
          <t>100</t>
        </is>
      </c>
      <c r="I9" s="245" t="inlineStr">
        <is>
          <t>1.5</t>
        </is>
      </c>
      <c r="J9" s="910" t="inlineStr">
        <is>
          <t>万向型双金属温度计</t>
        </is>
      </c>
      <c r="K9" s="245" t="inlineStr">
        <is>
          <t>万向</t>
        </is>
      </c>
      <c r="L9" s="253"/>
      <c r="M9" s="253"/>
      <c r="N9" s="253"/>
      <c r="O9" s="253"/>
      <c r="P9" s="43"/>
      <c r="Q9" s="44"/>
    </row>
    <row r="10" spans="1:18" s="39" customFormat="1" ht="55.20" customHeight="1">
      <c r="A10" s="40">
        <v>3</v>
      </c>
      <c r="B10" s="255" t="s">
        <v>321</v>
      </c>
      <c r="C10" s="250"/>
      <c r="D10" s="245" t="inlineStr">
        <is>
          <t>316SS</t>
        </is>
      </c>
      <c r="E10" s="245" t="inlineStr">
        <is>
          <t>螺纹</t>
        </is>
      </c>
      <c r="F10" s="245" t="inlineStr">
        <is>
          <t>M27×2</t>
        </is>
      </c>
      <c r="G10" s="910" t="inlineStr">
        <is>
          <t>正常测量值位于量程的50%~75%之间</t>
        </is>
      </c>
      <c r="H10" s="253"/>
      <c r="I10" s="253"/>
      <c r="J10" s="253"/>
      <c r="K10" s="253"/>
      <c r="L10" s="245" t="inlineStr">
        <is>
          <t>3</t>
        </is>
      </c>
      <c r="M10" s="924" t="inlineStr">
        <is>
          <t>4-20mA+HART</t>
        </is>
      </c>
      <c r="N10" s="251" t="inlineStr">
        <is>
          <t>IP66</t>
        </is>
      </c>
      <c r="O10" s="253"/>
      <c r="P10" s="43"/>
      <c r="Q10" s="44"/>
    </row>
    <row r="11" spans="1:18" s="39" customFormat="1" ht="55.20" customHeight="1">
      <c r="A11" s="40">
        <v>4</v>
      </c>
      <c r="B11" s="255" t="s">
        <v>322</v>
      </c>
      <c r="C11" s="250"/>
      <c r="D11" s="245" t="inlineStr">
        <is>
          <t>316L SS</t>
        </is>
      </c>
      <c r="E11" s="245" t="inlineStr">
        <is>
          <t>螺纹</t>
        </is>
      </c>
      <c r="F11" s="910" t="inlineStr">
        <is>
          <t>1/2"NPT(F)</t>
        </is>
      </c>
      <c r="G11" s="910" t="inlineStr">
        <is>
          <t>正常测量值位于量程的50%~75%之间</t>
        </is>
      </c>
      <c r="H11" s="253"/>
      <c r="I11" s="253"/>
      <c r="J11" s="253"/>
      <c r="K11" s="253"/>
      <c r="L11" s="251" t="inlineStr">
        <is>
          <t>2</t>
        </is>
      </c>
      <c r="M11" s="925" t="inlineStr">
        <is>
          <t>4-20mA+HART</t>
        </is>
      </c>
      <c r="N11" s="252" t="inlineStr">
        <is>
          <t>IP66</t>
        </is>
      </c>
      <c r="O11" s="925" t="inlineStr">
        <is>
          <t>带LCD现场指示表</t>
        </is>
      </c>
      <c r="P11" s="42"/>
      <c r="Q11" s="44"/>
    </row>
    <row r="12" spans="1:18" s="37" customFormat="1" ht="29.1" customHeight="1">
      <c r="A12" s="581" t="inlineStr">
        <is>
          <t>5、仪表资料要求、认证要求：卖方提供所有仪表的外形尺寸图和计算书等，并提供仪表安装要求；提供供电和供气消耗清单；提供仪表数据表和规格书。</t>
        </is>
      </c>
      <c r="B12" s="582"/>
      <c r="C12" s="582"/>
      <c r="D12" s="582"/>
      <c r="E12" s="582"/>
      <c r="F12" s="582"/>
      <c r="G12" s="582"/>
      <c r="H12" s="582"/>
      <c r="I12" s="582"/>
      <c r="J12" s="582"/>
      <c r="K12" s="582"/>
      <c r="L12" s="582"/>
      <c r="M12" s="582"/>
      <c r="N12" s="582"/>
      <c r="O12" s="582"/>
      <c r="P12" s="582"/>
      <c r="Q12" s="583"/>
    </row>
    <row r="13" spans="1:18" s="37" customFormat="1" ht="43.60" customHeight="1">
      <c r="A13" s="926" t="inlineStr">
        <is>
          <t>6、海拔高度/大气压，环境温度，使用环境：所有露天安装、户外安装的现场仪表设备应适用于冬季低温和腐蚀性环境（多雷雨、空气潮湿、阳光照射强烈、盐雾等南方海洋性气候）；最低外壳防护等级IP66；电涌保护器适用于HART协议；防爆等级ExiaⅡCT4（本安）或ExdⅡCT4（隔爆）。</t>
        </is>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orientation="landscape" r:id="rId1" fitToWidth="1" fitToHeight="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0"/>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129</v>
      </c>
      <c r="B1" s="652"/>
      <c r="C1" s="653"/>
      <c r="D1" s="653"/>
      <c r="E1" s="653"/>
      <c r="F1" s="653"/>
      <c r="G1" s="653"/>
      <c r="H1" s="653"/>
      <c r="I1" s="653"/>
      <c r="J1" s="653"/>
      <c r="K1" s="652" t="s">
        <v>325</v>
      </c>
      <c r="L1" s="652"/>
      <c r="M1" s="652"/>
      <c r="N1" s="652"/>
      <c r="O1" s="652"/>
      <c r="P1" s="652"/>
      <c r="Q1" s="652"/>
      <c r="R1" s="652"/>
      <c r="S1" s="652" t="s">
        <v>130</v>
      </c>
      <c r="T1" s="652"/>
      <c r="U1" s="652"/>
      <c r="V1" s="654"/>
      <c r="W1" s="654"/>
      <c r="X1" s="654"/>
      <c r="Y1" s="654"/>
      <c r="Z1" s="652" t="s">
        <v>183</v>
      </c>
      <c r="AA1" s="652"/>
    </row>
    <row r="2" spans="1:28" ht="27.75" customHeight="1" thickTop="1">
      <c r="A2" s="659" t="s">
        <v>0</v>
      </c>
      <c r="B2" s="660"/>
      <c r="C2" s="661"/>
      <c r="D2" s="660"/>
      <c r="E2" s="660"/>
      <c r="F2" s="660"/>
      <c r="G2" s="660"/>
      <c r="H2" s="662"/>
      <c r="I2" s="663" t="s">
        <v>326</v>
      </c>
      <c r="J2" s="664"/>
      <c r="K2" s="667" t="s">
        <v>327</v>
      </c>
      <c r="L2" s="667"/>
      <c r="M2" s="667"/>
      <c r="N2" s="667"/>
      <c r="O2" s="667"/>
      <c r="P2" s="667"/>
      <c r="Q2" s="667"/>
      <c r="R2" s="668"/>
      <c r="S2" s="649" t="s">
        <v>132</v>
      </c>
      <c r="T2" s="649"/>
      <c r="U2" s="649"/>
      <c r="V2" s="649"/>
      <c r="W2" s="649" t="s">
        <v>328</v>
      </c>
      <c r="X2" s="649"/>
      <c r="Y2" s="649"/>
      <c r="Z2" s="649"/>
      <c r="AA2" s="650"/>
      <c r="AB2" s="462" t="s">
        <v>329</v>
      </c>
    </row>
    <row r="3" spans="1:28" ht="32.25" customHeight="1">
      <c r="A3" s="651" t="s">
        <v>133</v>
      </c>
      <c r="B3" s="644"/>
      <c r="C3" s="643"/>
      <c r="D3" s="644"/>
      <c r="E3" s="644"/>
      <c r="F3" s="644"/>
      <c r="G3" s="644"/>
      <c r="H3" s="645"/>
      <c r="I3" s="665"/>
      <c r="J3" s="666"/>
      <c r="K3" s="669"/>
      <c r="L3" s="669"/>
      <c r="M3" s="669"/>
      <c r="N3" s="669"/>
      <c r="O3" s="669"/>
      <c r="P3" s="669"/>
      <c r="Q3" s="669"/>
      <c r="R3" s="670"/>
      <c r="S3" s="646" t="s">
        <v>134</v>
      </c>
      <c r="T3" s="646"/>
      <c r="U3" s="646"/>
      <c r="V3" s="646"/>
      <c r="W3" s="646" t="s">
        <v>330</v>
      </c>
      <c r="X3" s="646"/>
      <c r="Y3" s="655"/>
      <c r="Z3" s="646"/>
      <c r="AA3" s="656"/>
      <c r="AB3" s="462"/>
    </row>
    <row r="4" spans="1:28" s="204" customFormat="1" ht="21.75" customHeight="1">
      <c r="A4" s="657" t="s">
        <v>136</v>
      </c>
      <c r="B4" s="619"/>
      <c r="C4" s="619"/>
      <c r="D4" s="619"/>
      <c r="E4" s="619"/>
      <c r="F4" s="619"/>
      <c r="G4" s="619"/>
      <c r="H4" s="619"/>
      <c r="I4" s="619"/>
      <c r="J4" s="619"/>
      <c r="K4" s="619"/>
      <c r="L4" s="619"/>
      <c r="M4" s="619"/>
      <c r="N4" s="619"/>
      <c r="O4" s="619"/>
      <c r="P4" s="619"/>
      <c r="Q4" s="619"/>
      <c r="R4" s="619"/>
      <c r="S4" s="619"/>
      <c r="T4" s="619"/>
      <c r="U4" s="619" t="s">
        <v>331</v>
      </c>
      <c r="V4" s="619"/>
      <c r="W4" s="619"/>
      <c r="X4" s="619"/>
      <c r="Y4" s="619"/>
      <c r="Z4" s="619" t="s">
        <v>332</v>
      </c>
      <c r="AA4" s="658"/>
      <c r="AB4" s="462"/>
    </row>
    <row r="5" spans="1:28" ht="30.75" customHeight="1">
      <c r="A5" s="638" t="s">
        <v>164</v>
      </c>
      <c r="B5" s="619" t="s">
        <v>138</v>
      </c>
      <c r="C5" s="627" t="s">
        <v>139</v>
      </c>
      <c r="D5" s="628"/>
      <c r="E5" s="619" t="s">
        <v>140</v>
      </c>
      <c r="F5" s="619" t="s">
        <v>203</v>
      </c>
      <c r="G5" s="624" t="str">
        <f>IF('选型表'!G6="","",'选型表'!G6)</f>
        <v>比重</v>
      </c>
      <c r="H5" s="624" t="s">
        <v>333</v>
      </c>
      <c r="I5" s="627" t="str">
        <f>IF('选型表'!K6="","",'选型表'!K6)</f>
        <v>压力(MPaG)</v>
      </c>
      <c r="J5" s="628"/>
      <c r="K5" s="631" t="s">
        <v>334</v>
      </c>
      <c r="L5" s="632" t="s">
        <v>219</v>
      </c>
      <c r="M5" s="632" t="s">
        <v>335</v>
      </c>
      <c r="N5" s="635" t="s">
        <v>336</v>
      </c>
      <c r="O5" s="647" t="s">
        <v>337</v>
      </c>
      <c r="P5" s="647"/>
      <c r="Q5" s="647"/>
      <c r="R5" s="647"/>
      <c r="S5" s="647"/>
      <c r="T5" s="628"/>
      <c r="U5" s="619" t="s">
        <v>272</v>
      </c>
      <c r="V5" s="619"/>
      <c r="W5" s="619"/>
      <c r="X5" s="619"/>
      <c r="Y5" s="619"/>
      <c r="Z5" s="619" t="s">
        <v>338</v>
      </c>
      <c r="AA5" s="620" t="s">
        <v>339</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224</v>
      </c>
      <c r="J7" s="260" t="s">
        <v>225</v>
      </c>
      <c r="K7" s="631"/>
      <c r="L7" s="634"/>
      <c r="M7" s="634"/>
      <c r="N7" s="637"/>
      <c r="O7" s="261" t="s">
        <v>340</v>
      </c>
      <c r="P7" s="259" t="s">
        <v>341</v>
      </c>
      <c r="Q7" s="259" t="s">
        <v>342</v>
      </c>
      <c r="R7" s="259" t="s">
        <v>343</v>
      </c>
      <c r="S7" s="259" t="s">
        <v>344</v>
      </c>
      <c r="T7" s="262" t="s">
        <v>345</v>
      </c>
      <c r="U7" s="259" t="s">
        <v>117</v>
      </c>
      <c r="V7" s="259" t="s">
        <v>346</v>
      </c>
      <c r="W7" s="259" t="s">
        <v>151</v>
      </c>
      <c r="X7" s="259" t="s">
        <v>152</v>
      </c>
      <c r="Y7" s="259" t="s">
        <v>347</v>
      </c>
      <c r="Z7" s="619"/>
      <c r="AA7" s="622"/>
      <c r="AB7" s="462"/>
    </row>
    <row r="8" spans="1:28" s="269" customFormat="1" ht="49.95" customHeight="1">
      <c r="A8" s="263" t="str">
        <f>IF('选型表'!A8="","",'选型表'!A8)</f>
        <v>001</v>
      </c>
      <c r="B8" s="259" t="str">
        <f>IF('选型表'!C8="","",'选型表'!C8)</f>
        <v>3100-P-3133A/B</v>
      </c>
      <c r="C8" s="264">
        <f>IF('选型表'!Q8="","",'选型表'!Q8)</f>
      </c>
      <c r="D8" s="265">
        <f>IF('选型表'!R8="","",'选型表'!R8)</f>
      </c>
      <c r="E8" s="259">
        <f>IF('选型表'!E8="","",'选型表'!E8)</f>
        <v>2</v>
      </c>
      <c r="F8" s="259" t="str">
        <f>IF('选型表'!F8="","",'选型表'!F8)</f>
        <v>低聚物、己烷、辛烯</v>
      </c>
      <c r="G8" s="266" t="str">
        <f>IF('选型表'!G8="","",'选型表'!G8)</f>
        <v>0.621</v>
      </c>
      <c r="H8" s="266" t="str">
        <f>IF('选型表'!H8="","",'选型表'!H8)</f>
        <v>119.4</v>
      </c>
      <c r="I8" s="259" t="str">
        <f>IF('选型表'!K8="","",'选型表'!K8)</f>
        <v>0.09</v>
      </c>
      <c r="J8" s="259" t="str">
        <f>IF('选型表'!L8="","",'选型表'!L8)</f>
        <v>0.281</v>
      </c>
      <c r="K8" s="243" t="str">
        <f>IF('选型表'!Z8="","",'选型表'!Z8)</f>
        <v>PLAN22+52</v>
      </c>
      <c r="L8" s="243">
        <f>IF('选型表'!AA8="","",'选型表'!AA8)</f>
      </c>
      <c r="M8" s="243" t="str">
        <f>IF('选型表'!Y8="","",'选型表'!Y8)</f>
        <v>S-6</v>
      </c>
      <c r="N8" s="243">
        <f>IFERROR(IF(OR(I8="",J8=""),"",CEILING(I8+(J8-I8)/5,0.01)&amp;"/300"),"")</f>
      </c>
      <c r="O8" s="243"/>
      <c r="P8" s="267"/>
      <c r="Q8" s="267"/>
      <c r="R8" s="267"/>
      <c r="S8" s="259"/>
      <c r="T8" s="259"/>
      <c r="U8" s="259"/>
      <c r="V8" s="259"/>
      <c r="W8" s="259"/>
      <c r="X8" s="259"/>
      <c r="Y8" s="259"/>
      <c r="Z8" s="259"/>
      <c r="AA8" s="268"/>
    </row>
    <row r="9" spans="1:28" s="269" customFormat="1" ht="49.95" customHeight="1">
      <c r="A9" s="263" t="str">
        <f>IF('选型表'!A9="","",'选型表'!A9)</f>
        <v>002</v>
      </c>
      <c r="B9" s="259" t="str">
        <f>IF('选型表'!C9="","",'选型表'!C9)</f>
        <v>3100-P-3143A/B</v>
      </c>
      <c r="C9" s="264">
        <f>IF('选型表'!Q9="","",'选型表'!Q9)</f>
      </c>
      <c r="D9" s="265">
        <f>IF('选型表'!R9="","",'选型表'!R9)</f>
      </c>
      <c r="E9" s="259">
        <f>IF('选型表'!E9="","",'选型表'!E9)</f>
        <v>2</v>
      </c>
      <c r="F9" s="259" t="str">
        <f>IF('选型表'!F9="","",'选型表'!F9)</f>
        <v>己烷、辛烯、微量聚合物</v>
      </c>
      <c r="G9" s="266" t="str">
        <f>IF('选型表'!G9="","",'选型表'!G9)</f>
        <v>0.60897</v>
      </c>
      <c r="H9" s="266" t="str">
        <f>IF('选型表'!H9="","",'选型表'!H9)</f>
        <v>101.5</v>
      </c>
      <c r="I9" s="259" t="str">
        <f>IF('选型表'!K9="","",'选型表'!K9)</f>
        <v>0.17</v>
      </c>
      <c r="J9" s="259" t="str">
        <f>IF('选型表'!L9="","",'选型表'!L9)</f>
        <v>0.38</v>
      </c>
      <c r="K9" s="243" t="str">
        <f>IF('选型表'!Z9="","",'选型表'!Z9)</f>
        <v>PLAN22+52</v>
      </c>
      <c r="L9" s="243">
        <f>IF('选型表'!AA9="","",'选型表'!AA9)</f>
      </c>
      <c r="M9" s="243" t="str">
        <f>IF('选型表'!Y9="","",'选型表'!Y9)</f>
        <v>S-6</v>
      </c>
      <c r="N9" s="243">
        <f>IFERROR(IF(OR(I9="",J9=""),"",CEILING(I9+(J9-I9)/5,0.01)&amp;"/300"),"")</f>
      </c>
      <c r="O9" s="243"/>
      <c r="P9" s="267"/>
      <c r="Q9" s="267"/>
      <c r="R9" s="267"/>
      <c r="S9" s="259"/>
      <c r="T9" s="259"/>
      <c r="U9" s="259"/>
      <c r="V9" s="259"/>
      <c r="W9" s="259"/>
      <c r="X9" s="259"/>
      <c r="Y9" s="259"/>
      <c r="Z9" s="259"/>
      <c r="AA9" s="268"/>
    </row>
    <row r="10" spans="1:28" s="269" customFormat="1" ht="49.95" hidden="1" customHeight="1">
      <c r="A10" s="263" t="str">
        <f>IF('选型表'!A10="","",'选型表'!A10)</f>
        <v>003</v>
      </c>
      <c r="B10" s="259" t="str">
        <f>IF('选型表'!C10="","",'选型表'!C10)</f>
        <v>3100-P-3233A/B</v>
      </c>
      <c r="C10" s="264">
        <f>IF('选型表'!Q10="","",'选型表'!Q10)</f>
      </c>
      <c r="D10" s="265">
        <f>IF('选型表'!R10="","",'选型表'!R10)</f>
      </c>
      <c r="E10" s="259">
        <f>IF('选型表'!E10="","",'选型表'!E10)</f>
        <v>2</v>
      </c>
      <c r="F10" s="259" t="str">
        <f>IF('选型表'!F10="","",'选型表'!F10)</f>
        <v>低聚物、己烷、辛烯</v>
      </c>
      <c r="G10" s="266" t="str">
        <f>IF('选型表'!G10="","",'选型表'!G10)</f>
        <v>0.621</v>
      </c>
      <c r="H10" s="266" t="str">
        <f>IF('选型表'!H10="","",'选型表'!H10)</f>
        <v>119.4</v>
      </c>
      <c r="I10" s="259" t="str">
        <f>IF('选型表'!K10="","",'选型表'!K10)</f>
        <v>0.09</v>
      </c>
      <c r="J10" s="259" t="str">
        <f>IF('选型表'!L10="","",'选型表'!L10)</f>
        <v>0.281</v>
      </c>
      <c r="K10" s="243" t="str">
        <f>IF('选型表'!Z10="","",'选型表'!Z10)</f>
        <v>PLAN22+52</v>
      </c>
      <c r="L10" s="243">
        <f>IF('选型表'!AA10="","",'选型表'!AA10)</f>
      </c>
      <c r="M10" s="243" t="str">
        <f>IF('选型表'!Y10="","",'选型表'!Y10)</f>
        <v>S-6</v>
      </c>
      <c r="N10" s="243">
        <f>IFERROR(IF(OR(I10="",J10=""),"",CEILING(I10+(J10-I10)/5,0.01)&amp;"/300"),"")</f>
      </c>
      <c r="O10" s="243"/>
      <c r="P10" s="267"/>
      <c r="Q10" s="267"/>
      <c r="R10" s="267"/>
      <c r="S10" s="259"/>
      <c r="T10" s="259"/>
      <c r="U10" s="259"/>
      <c r="V10" s="259"/>
      <c r="W10" s="259"/>
      <c r="X10" s="259"/>
      <c r="Y10" s="259"/>
      <c r="Z10" s="259"/>
      <c r="AA10" s="268"/>
    </row>
    <row r="11" spans="1:28" s="269" customFormat="1" ht="49.95" hidden="1" customHeight="1">
      <c r="A11" s="263" t="str">
        <f>IF('选型表'!A11="","",'选型表'!A11)</f>
        <v>004</v>
      </c>
      <c r="B11" s="259" t="str">
        <f>IF('选型表'!C11="","",'选型表'!C11)</f>
        <v>3100-P-3243A/B</v>
      </c>
      <c r="C11" s="264">
        <f>IF('选型表'!Q11="","",'选型表'!Q11)</f>
      </c>
      <c r="D11" s="265">
        <f>IF('选型表'!R11="","",'选型表'!R11)</f>
      </c>
      <c r="E11" s="259">
        <f>IF('选型表'!E11="","",'选型表'!E11)</f>
        <v>2</v>
      </c>
      <c r="F11" s="259" t="str">
        <f>IF('选型表'!F11="","",'选型表'!F11)</f>
        <v>工况1：己烷、辛烯、微量聚合物
工况2：己烷、丁烯（微量）</v>
      </c>
      <c r="G11" s="266" t="str">
        <f>IF('选型表'!G11="","",'选型表'!G11)</f>
        <v>0.60897/0.59224</v>
      </c>
      <c r="H11" s="266" t="str">
        <f>IF('选型表'!H11="","",'选型表'!H11)</f>
        <v>工况1：101.5
工况2：89.9</v>
      </c>
      <c r="I11" s="259" t="str">
        <f>IF('选型表'!K11="","",'选型表'!K11)</f>
        <v>0.17</v>
      </c>
      <c r="J11" s="259" t="str">
        <f>IF('选型表'!L11="","",'选型表'!L11)</f>
        <v>0.38/0.52</v>
      </c>
      <c r="K11" s="243" t="str">
        <f>IF('选型表'!Z11="","",'选型表'!Z11)</f>
        <v>PLAN22+52</v>
      </c>
      <c r="L11" s="243">
        <f>IF('选型表'!AA11="","",'选型表'!AA11)</f>
      </c>
      <c r="M11" s="243" t="str">
        <f>IF('选型表'!Y11="","",'选型表'!Y11)</f>
        <v>S-6</v>
      </c>
      <c r="N11" s="243">
        <f>IFERROR(IF(OR(I11="",J11=""),"",CEILING(I11+(J11-I11)/5,0.01)&amp;"/300"),"")</f>
      </c>
      <c r="O11" s="243"/>
      <c r="P11" s="267"/>
      <c r="Q11" s="267"/>
      <c r="R11" s="267"/>
      <c r="S11" s="259"/>
      <c r="T11" s="259"/>
      <c r="U11" s="259"/>
      <c r="V11" s="259"/>
      <c r="W11" s="259"/>
      <c r="X11" s="259"/>
      <c r="Y11" s="259"/>
      <c r="Z11" s="259"/>
      <c r="AA11" s="268"/>
    </row>
    <row r="12" spans="1:28" s="269" customFormat="1" ht="49.95" hidden="1" customHeight="1">
      <c r="A12" s="263" t="str">
        <f>IF('选型表'!A12="","",'选型表'!A12)</f>
        <v>005</v>
      </c>
      <c r="B12" s="259" t="str">
        <f>IF('选型表'!C12="","",'选型表'!C12)</f>
        <v>3100-P-4112A/B</v>
      </c>
      <c r="C12" s="264">
        <f>IF('选型表'!Q12="","",'选型表'!Q12)</f>
      </c>
      <c r="D12" s="265">
        <f>IF('选型表'!R12="","",'选型表'!R12)</f>
      </c>
      <c r="E12" s="259">
        <f>IF('选型表'!E12="","",'选型表'!E12)</f>
        <v>2</v>
      </c>
      <c r="F12" s="259" t="str">
        <f>IF('选型表'!F12="","",'选型表'!F12)</f>
        <v>辛烯-1、异辛烯、低聚物</v>
      </c>
      <c r="G12" s="266" t="str">
        <f>IF('选型表'!G12="","",'选型表'!G12)</f>
        <v>0.61</v>
      </c>
      <c r="H12" s="266" t="str">
        <f>IF('选型表'!H12="","",'选型表'!H12)</f>
        <v>141.8</v>
      </c>
      <c r="I12" s="259" t="str">
        <f>IF('选型表'!K12="","",'选型表'!K12)</f>
        <v>0.098</v>
      </c>
      <c r="J12" s="259" t="str">
        <f>IF('选型表'!L12="","",'选型表'!L12)</f>
        <v>0.487</v>
      </c>
      <c r="K12" s="243" t="str">
        <f>IF('选型表'!Z12="","",'选型表'!Z12)</f>
        <v>PLAN22+52</v>
      </c>
      <c r="L12" s="243">
        <f>IF('选型表'!AA12="","",'选型表'!AA12)</f>
      </c>
      <c r="M12" s="243" t="str">
        <f>IF('选型表'!Y12="","",'选型表'!Y12)</f>
        <v>S-6</v>
      </c>
      <c r="N12" s="243">
        <f>IFERROR(IF(OR(I12="",J12=""),"",CEILING(I12+(J12-I12)/5,0.01)&amp;"/300"),"")</f>
      </c>
      <c r="O12" s="243"/>
      <c r="P12" s="267"/>
      <c r="Q12" s="267"/>
      <c r="R12" s="267"/>
      <c r="S12" s="259"/>
      <c r="T12" s="259"/>
      <c r="U12" s="259"/>
      <c r="V12" s="259"/>
      <c r="W12" s="259"/>
      <c r="X12" s="259"/>
      <c r="Y12" s="259"/>
      <c r="Z12" s="259"/>
      <c r="AA12" s="268"/>
    </row>
    <row r="13" spans="1:28" s="269" customFormat="1" ht="49.95" hidden="1" customHeight="1">
      <c r="A13" s="263" t="str">
        <f>IF('选型表'!A13="","",'选型表'!A13)</f>
        <v>006</v>
      </c>
      <c r="B13" s="259" t="str">
        <f>IF('选型表'!C13="","",'选型表'!C13)</f>
        <v>3100-P-4123A/B</v>
      </c>
      <c r="C13" s="264">
        <f>IF('选型表'!Q13="","",'选型表'!Q13)</f>
      </c>
      <c r="D13" s="265">
        <f>IF('选型表'!R13="","",'选型表'!R13)</f>
      </c>
      <c r="E13" s="259">
        <f>IF('选型表'!E13="","",'选型表'!E13)</f>
        <v>2</v>
      </c>
      <c r="F13" s="259" t="str">
        <f>IF('选型表'!F13="","",'选型表'!F13)</f>
        <v>辛烯-1、辛烯-2、低聚物</v>
      </c>
      <c r="G13" s="266" t="str">
        <f>IF('选型表'!G13="","",'选型表'!G13)</f>
        <v>0.651</v>
      </c>
      <c r="H13" s="266" t="str">
        <f>IF('选型表'!H13="","",'选型表'!H13)</f>
        <v>145.4</v>
      </c>
      <c r="I13" s="259" t="str">
        <f>IF('选型表'!K13="","",'选型表'!K13)</f>
        <v>0.1</v>
      </c>
      <c r="J13" s="259" t="str">
        <f>IF('选型表'!L13="","",'选型表'!L13)</f>
        <v>0.195</v>
      </c>
      <c r="K13" s="243" t="str">
        <f>IF('选型表'!Z13="","",'选型表'!Z13)</f>
        <v>PLAN22+52</v>
      </c>
      <c r="L13" s="243">
        <f>IF('选型表'!AA13="","",'选型表'!AA13)</f>
      </c>
      <c r="M13" s="243" t="str">
        <f>IF('选型表'!Y13="","",'选型表'!Y13)</f>
        <v>S-6</v>
      </c>
      <c r="N13" s="243">
        <f>IFERROR(IF(OR(I13="",J13=""),"",CEILING(I13+(J13-I13)/5,0.01)&amp;"/300"),"")</f>
      </c>
      <c r="O13" s="243"/>
      <c r="P13" s="267"/>
      <c r="Q13" s="267"/>
      <c r="R13" s="267"/>
      <c r="S13" s="259"/>
      <c r="T13" s="259"/>
      <c r="U13" s="259"/>
      <c r="V13" s="259"/>
      <c r="W13" s="259"/>
      <c r="X13" s="259"/>
      <c r="Y13" s="259"/>
      <c r="Z13" s="259"/>
      <c r="AA13" s="268"/>
    </row>
    <row r="14" spans="1:28" s="269" customFormat="1" ht="49.95" hidden="1" customHeight="1">
      <c r="A14" s="263" t="str">
        <f>IF('选型表'!A14="","",'选型表'!A14)</f>
        <v>007</v>
      </c>
      <c r="B14" s="259" t="str">
        <f>IF('选型表'!C14="","",'选型表'!C14)</f>
        <v>3100-P-4133A/B</v>
      </c>
      <c r="C14" s="264">
        <f>IF('选型表'!Q14="","",'选型表'!Q14)</f>
      </c>
      <c r="D14" s="265">
        <f>IF('选型表'!R14="","",'选型表'!R14)</f>
      </c>
      <c r="E14" s="259">
        <f>IF('选型表'!E14="","",'选型表'!E14)</f>
        <v>2</v>
      </c>
      <c r="F14" s="259" t="str">
        <f>IF('选型表'!F14="","",'选型表'!F14)</f>
        <v>己烷、辛烯-1、辛烯-2、低聚物</v>
      </c>
      <c r="G14" s="266" t="str">
        <f>IF('选型表'!G14="","",'选型表'!G14)</f>
        <v>0.671</v>
      </c>
      <c r="H14" s="266" t="str">
        <f>IF('选型表'!H14="","",'选型表'!H14)</f>
        <v>40/60</v>
      </c>
      <c r="I14" s="259" t="str">
        <f>IF('选型表'!K14="","",'选型表'!K14)</f>
        <v>0.202</v>
      </c>
      <c r="J14" s="259" t="str">
        <f>IF('选型表'!L14="","",'选型表'!L14)</f>
        <v>0.453</v>
      </c>
      <c r="K14" s="243" t="str">
        <f>IF('选型表'!Z14="","",'选型表'!Z14)</f>
        <v>PLAN12+52</v>
      </c>
      <c r="L14" s="243">
        <f>IF('选型表'!AA14="","",'选型表'!AA14)</f>
      </c>
      <c r="M14" s="243" t="str">
        <f>IF('选型表'!Y14="","",'选型表'!Y14)</f>
        <v>S-6</v>
      </c>
      <c r="N14" s="243">
        <f>IFERROR(IF(OR(I14="",J14=""),"",CEILING(I14+(J14-I14)/5,0.01)&amp;"/300"),"")</f>
      </c>
      <c r="O14" s="243"/>
      <c r="P14" s="267"/>
      <c r="Q14" s="267"/>
      <c r="R14" s="267"/>
      <c r="S14" s="259"/>
      <c r="T14" s="259"/>
      <c r="U14" s="259"/>
      <c r="V14" s="259"/>
      <c r="W14" s="259"/>
      <c r="X14" s="259"/>
      <c r="Y14" s="259"/>
      <c r="Z14" s="259"/>
      <c r="AA14" s="268"/>
    </row>
    <row r="15" spans="1:28" s="269" customFormat="1" ht="49.95" hidden="1" customHeight="1">
      <c r="A15" s="263" t="str">
        <f>IF('选型表'!A15="","",'选型表'!A15)</f>
        <v>008</v>
      </c>
      <c r="B15" s="259" t="str">
        <f>IF('选型表'!C15="","",'选型表'!C15)</f>
        <v>3100-P-4134</v>
      </c>
      <c r="C15" s="264">
        <f>IF('选型表'!Q15="","",'选型表'!Q15)</f>
      </c>
      <c r="D15" s="265">
        <f>IF('选型表'!R15="","",'选型表'!R15)</f>
      </c>
      <c r="E15" s="259">
        <f>IF('选型表'!E15="","",'选型表'!E15)</f>
        <v>1</v>
      </c>
      <c r="F15" s="259">
        <f>IF('选型表'!F15="","",'选型表'!F15)</f>
      </c>
      <c r="G15" s="266" t="str">
        <f>IF('选型表'!G15="","",'选型表'!G15)</f>
        <v>0.71</v>
      </c>
      <c r="H15" s="266" t="str">
        <f>IF('选型表'!H15="","",'选型表'!H15)</f>
        <v>80</v>
      </c>
      <c r="I15" s="259" t="str">
        <f>IF('选型表'!K15="","",'选型表'!K15)</f>
        <v>0.204</v>
      </c>
      <c r="J15" s="259" t="str">
        <f>IF('选型表'!L15="","",'选型表'!L15)</f>
        <v>0.83</v>
      </c>
      <c r="K15" s="243" t="str">
        <f>IF('选型表'!Z15="","",'选型表'!Z15)</f>
        <v>PLAN12+52</v>
      </c>
      <c r="L15" s="243">
        <f>IF('选型表'!AA15="","",'选型表'!AA15)</f>
      </c>
      <c r="M15" s="243" t="str">
        <f>IF('选型表'!Y15="","",'选型表'!Y15)</f>
        <v>S-6</v>
      </c>
      <c r="N15" s="243">
        <f>IFERROR(IF(OR(I15="",J15=""),"",CEILING(I15+(J15-I15)/5,0.01)&amp;"/300"),"")</f>
      </c>
      <c r="O15" s="243"/>
      <c r="P15" s="267"/>
      <c r="Q15" s="267"/>
      <c r="R15" s="267"/>
      <c r="S15" s="259"/>
      <c r="T15" s="259"/>
      <c r="U15" s="259"/>
      <c r="V15" s="259"/>
      <c r="W15" s="259"/>
      <c r="X15" s="259"/>
      <c r="Y15" s="259"/>
      <c r="Z15" s="259"/>
      <c r="AA15" s="268"/>
    </row>
    <row r="16" spans="1:28" s="269" customFormat="1" ht="49.95" customHeight="1">
      <c r="A16" s="263" t="str">
        <f>IF('选型表'!A16="","",'选型表'!A16)</f>
        <v>009</v>
      </c>
      <c r="B16" s="259" t="str">
        <f>IF('选型表'!C16="","",'选型表'!C16)</f>
        <v>3100-P-4212A/B</v>
      </c>
      <c r="C16" s="264">
        <f>IF('选型表'!Q16="","",'选型表'!Q16)</f>
      </c>
      <c r="D16" s="265">
        <f>IF('选型表'!R16="","",'选型表'!R16)</f>
      </c>
      <c r="E16" s="259">
        <f>IF('选型表'!E16="","",'选型表'!E16)</f>
        <v>2</v>
      </c>
      <c r="F16" s="259" t="str">
        <f>IF('选型表'!F16="","",'选型表'!F16)</f>
        <v>辛烯-1、异辛烯、低聚物</v>
      </c>
      <c r="G16" s="266" t="str">
        <f>IF('选型表'!G16="","",'选型表'!G16)</f>
        <v>0.61</v>
      </c>
      <c r="H16" s="266" t="str">
        <f>IF('选型表'!H16="","",'选型表'!H16)</f>
        <v>141.8</v>
      </c>
      <c r="I16" s="259" t="str">
        <f>IF('选型表'!K16="","",'选型表'!K16)</f>
        <v>0.098</v>
      </c>
      <c r="J16" s="259" t="str">
        <f>IF('选型表'!L16="","",'选型表'!L16)</f>
        <v>0.473</v>
      </c>
      <c r="K16" s="243" t="str">
        <f>IF('选型表'!Z16="","",'选型表'!Z16)</f>
        <v>PLAN22+52</v>
      </c>
      <c r="L16" s="243">
        <f>IF('选型表'!AA16="","",'选型表'!AA16)</f>
      </c>
      <c r="M16" s="243" t="str">
        <f>IF('选型表'!Y16="","",'选型表'!Y16)</f>
        <v>S-6</v>
      </c>
      <c r="N16" s="243">
        <f>IFERROR(IF(OR(I16="",J16=""),"",CEILING(I16+(J16-I16)/5,0.01)&amp;"/300"),"")</f>
      </c>
      <c r="O16" s="243"/>
      <c r="P16" s="267"/>
      <c r="Q16" s="267"/>
      <c r="R16" s="267"/>
      <c r="S16" s="259"/>
      <c r="T16" s="259"/>
      <c r="U16" s="259"/>
      <c r="V16" s="259"/>
      <c r="W16" s="259"/>
      <c r="X16" s="259"/>
      <c r="Y16" s="259"/>
      <c r="Z16" s="259"/>
      <c r="AA16" s="268"/>
    </row>
    <row r="17" spans="1:28" s="269" customFormat="1" ht="49.95" customHeight="1">
      <c r="A17" s="263" t="str">
        <f>IF('选型表'!A17="","",'选型表'!A17)</f>
        <v>010</v>
      </c>
      <c r="B17" s="259" t="str">
        <f>IF('选型表'!C17="","",'选型表'!C17)</f>
        <v>3100-P-4213A/B</v>
      </c>
      <c r="C17" s="264">
        <f>IF('选型表'!Q17="","",'选型表'!Q17)</f>
      </c>
      <c r="D17" s="265">
        <f>IF('选型表'!R17="","",'选型表'!R17)</f>
      </c>
      <c r="E17" s="259">
        <f>IF('选型表'!E17="","",'选型表'!E17)</f>
        <v>2</v>
      </c>
      <c r="F17" s="259" t="str">
        <f>IF('选型表'!F17="","",'选型表'!F17)</f>
        <v>低聚物、己烷</v>
      </c>
      <c r="G17" s="266" t="str">
        <f>IF('选型表'!G17="","",'选型表'!G17)</f>
        <v>0.815</v>
      </c>
      <c r="H17" s="266" t="str">
        <f>IF('选型表'!H17="","",'选型表'!H17)</f>
        <v>110.8</v>
      </c>
      <c r="I17" s="259" t="str">
        <f>IF('选型表'!K17="","",'选型表'!K17)</f>
        <v>0.261</v>
      </c>
      <c r="J17" s="259" t="str">
        <f>IF('选型表'!L17="","",'选型表'!L17)</f>
        <v>0.5</v>
      </c>
      <c r="K17" s="243" t="str">
        <f>IF('选型表'!Z17="","",'选型表'!Z17)</f>
        <v>PLAN22+52</v>
      </c>
      <c r="L17" s="243">
        <f>IF('选型表'!AA17="","",'选型表'!AA17)</f>
      </c>
      <c r="M17" s="243" t="str">
        <f>IF('选型表'!Y17="","",'选型表'!Y17)</f>
        <v>S-6</v>
      </c>
      <c r="N17" s="243">
        <f>IFERROR(IF(OR(I17="",J17=""),"",CEILING(I17+(J17-I17)/5,0.01)&amp;"/300"),"")</f>
      </c>
      <c r="O17" s="243"/>
      <c r="P17" s="267"/>
      <c r="Q17" s="267"/>
      <c r="R17" s="267"/>
      <c r="S17" s="259"/>
      <c r="T17" s="259"/>
      <c r="U17" s="259"/>
      <c r="V17" s="259"/>
      <c r="W17" s="259"/>
      <c r="X17" s="259"/>
      <c r="Y17" s="259"/>
      <c r="Z17" s="259"/>
      <c r="AA17" s="268"/>
    </row>
    <row r="18" spans="1:28" s="269" customFormat="1" ht="49.95" customHeight="1">
      <c r="A18" s="263" t="str">
        <f>IF('选型表'!A18="","",'选型表'!A18)</f>
        <v>011</v>
      </c>
      <c r="B18" s="259" t="str">
        <f>IF('选型表'!C18="","",'选型表'!C18)</f>
        <v>3100-P-4223A/B</v>
      </c>
      <c r="C18" s="264">
        <f>IF('选型表'!Q18="","",'选型表'!Q18)</f>
      </c>
      <c r="D18" s="265">
        <f>IF('选型表'!R18="","",'选型表'!R18)</f>
      </c>
      <c r="E18" s="259">
        <f>IF('选型表'!E18="","",'选型表'!E18)</f>
        <v>2</v>
      </c>
      <c r="F18" s="259" t="str">
        <f>IF('选型表'!F18="","",'选型表'!F18)</f>
        <v>辛烯-1、辛烯-2、低聚物</v>
      </c>
      <c r="G18" s="266" t="str">
        <f>IF('选型表'!G18="","",'选型表'!G18)</f>
        <v>0.651</v>
      </c>
      <c r="H18" s="266" t="str">
        <f>IF('选型表'!H18="","",'选型表'!H18)</f>
        <v>145.4</v>
      </c>
      <c r="I18" s="259" t="str">
        <f>IF('选型表'!K18="","",'选型表'!K18)</f>
        <v>0.1</v>
      </c>
      <c r="J18" s="259" t="str">
        <f>IF('选型表'!L18="","",'选型表'!L18)</f>
        <v>0.195</v>
      </c>
      <c r="K18" s="243" t="str">
        <f>IF('选型表'!Z18="","",'选型表'!Z18)</f>
        <v>PLAN22+52</v>
      </c>
      <c r="L18" s="243">
        <f>IF('选型表'!AA18="","",'选型表'!AA18)</f>
      </c>
      <c r="M18" s="243" t="str">
        <f>IF('选型表'!Y18="","",'选型表'!Y18)</f>
        <v>S-6</v>
      </c>
      <c r="N18" s="243">
        <f>IFERROR(IF(OR(I18="",J18=""),"",CEILING(I18+(J18-I18)/5,0.01)&amp;"/300"),"")</f>
      </c>
      <c r="O18" s="243"/>
      <c r="P18" s="267"/>
      <c r="Q18" s="267"/>
      <c r="R18" s="267"/>
      <c r="S18" s="259"/>
      <c r="T18" s="259"/>
      <c r="U18" s="259"/>
      <c r="V18" s="259"/>
      <c r="W18" s="259"/>
      <c r="X18" s="259"/>
      <c r="Y18" s="259"/>
      <c r="Z18" s="259"/>
      <c r="AA18" s="268"/>
    </row>
    <row r="19" spans="1:28" s="269" customFormat="1" ht="49.95" customHeight="1">
      <c r="A19" s="263" t="str">
        <f>IF('选型表'!A19="","",'选型表'!A19)</f>
        <v>012</v>
      </c>
      <c r="B19" s="259" t="str">
        <f>IF('选型表'!C19="","",'选型表'!C19)</f>
        <v>3100-P-4233A/B</v>
      </c>
      <c r="C19" s="264">
        <f>IF('选型表'!Q19="","",'选型表'!Q19)</f>
      </c>
      <c r="D19" s="265">
        <f>IF('选型表'!R19="","",'选型表'!R19)</f>
      </c>
      <c r="E19" s="259">
        <f>IF('选型表'!E19="","",'选型表'!E19)</f>
        <v>2</v>
      </c>
      <c r="F19" s="259" t="str">
        <f>IF('选型表'!F19="","",'选型表'!F19)</f>
        <v>工况1：己烷、辛烯-1、辛烯-2、低聚物
工况2：己烷、低聚物</v>
      </c>
      <c r="G19" s="266" t="str">
        <f>IF('选型表'!G19="","",'选型表'!G19)</f>
        <v>0.671/0.597</v>
      </c>
      <c r="H19" s="266" t="str">
        <f>IF('选型表'!H19="","",'选型表'!H19)</f>
        <v>40/60</v>
      </c>
      <c r="I19" s="259" t="str">
        <f>IF('选型表'!K19="","",'选型表'!K19)</f>
        <v>0.202/0.2</v>
      </c>
      <c r="J19" s="259" t="str">
        <f>IF('选型表'!L19="","",'选型表'!L19)</f>
        <v>0.453/0.551</v>
      </c>
      <c r="K19" s="243" t="str">
        <f>IF('选型表'!Z19="","",'选型表'!Z19)</f>
        <v>PLAN12+52</v>
      </c>
      <c r="L19" s="243">
        <f>IF('选型表'!AA19="","",'选型表'!AA19)</f>
      </c>
      <c r="M19" s="243" t="str">
        <f>IF('选型表'!Y19="","",'选型表'!Y19)</f>
        <v>S-6</v>
      </c>
      <c r="N19" s="243">
        <f>IFERROR(IF(OR(I19="",J19=""),"",CEILING(I19+(J19-I19)/5,0.01)&amp;"/300"),"")</f>
      </c>
      <c r="O19" s="243"/>
      <c r="P19" s="267"/>
      <c r="Q19" s="267"/>
      <c r="R19" s="267"/>
      <c r="S19" s="259"/>
      <c r="T19" s="259"/>
      <c r="U19" s="259"/>
      <c r="V19" s="259"/>
      <c r="W19" s="259"/>
      <c r="X19" s="259"/>
      <c r="Y19" s="259"/>
      <c r="Z19" s="259"/>
      <c r="AA19" s="268"/>
    </row>
    <row r="20" spans="1:28" s="269" customFormat="1" ht="49.95" customHeight="1">
      <c r="A20" s="263" t="str">
        <f>IF('选型表'!A20="","",'选型表'!A20)</f>
        <v>013</v>
      </c>
      <c r="B20" s="259" t="str">
        <f>IF('选型表'!C20="","",'选型表'!C20)</f>
        <v>3100-P-4234</v>
      </c>
      <c r="C20" s="264">
        <f>IF('选型表'!Q20="","",'选型表'!Q20)</f>
      </c>
      <c r="D20" s="265">
        <f>IF('选型表'!R20="","",'选型表'!R20)</f>
      </c>
      <c r="E20" s="259">
        <f>IF('选型表'!E20="","",'选型表'!E20)</f>
        <v>1</v>
      </c>
      <c r="F20" s="259" t="str">
        <f>IF('选型表'!F20="","",'选型表'!F20)</f>
        <v>工况1：异辛烯、低聚物
工况2：低聚物</v>
      </c>
      <c r="G20" s="266" t="str">
        <f>IF('选型表'!G20="","",'选型表'!G20)</f>
        <v>0.71/0.841</v>
      </c>
      <c r="H20" s="266" t="str">
        <f>IF('选型表'!H20="","",'选型表'!H20)</f>
        <v>80</v>
      </c>
      <c r="I20" s="259" t="str">
        <f>IF('选型表'!K20="","",'选型表'!K20)</f>
        <v>0.204/0.207</v>
      </c>
      <c r="J20" s="259" t="str">
        <f>IF('选型表'!L20="","",'选型表'!L20)</f>
        <v>0.83/0.949</v>
      </c>
      <c r="K20" s="243" t="str">
        <f>IF('选型表'!Z20="","",'选型表'!Z20)</f>
        <v>PLAN12+52</v>
      </c>
      <c r="L20" s="243">
        <f>IF('选型表'!AA20="","",'选型表'!AA20)</f>
      </c>
      <c r="M20" s="243" t="str">
        <f>IF('选型表'!Y20="","",'选型表'!Y20)</f>
        <v>S-6</v>
      </c>
      <c r="N20" s="243">
        <f>IFERROR(IF(OR(I20="",J20=""),"",CEILING(I20+(J20-I20)/5,0.01)&amp;"/300"),"")</f>
      </c>
      <c r="O20" s="243"/>
      <c r="P20" s="267"/>
      <c r="Q20" s="267"/>
      <c r="R20" s="267"/>
      <c r="S20" s="259"/>
      <c r="T20" s="259"/>
      <c r="U20" s="259"/>
      <c r="V20" s="259"/>
      <c r="W20" s="259"/>
      <c r="X20" s="259"/>
      <c r="Y20" s="259"/>
      <c r="Z20" s="259"/>
      <c r="AA20" s="268"/>
    </row>
    <row r="21" spans="1:28" s="269" customFormat="1" ht="49.95" customHeight="1">
      <c r="A21" s="263" t="str">
        <f>IF('选型表'!A21="","",'选型表'!A21)</f>
        <v>014</v>
      </c>
      <c r="B21" s="259" t="str">
        <f>IF('选型表'!C21="","",'选型表'!C21)</f>
        <v>3100-P-8121A/B</v>
      </c>
      <c r="C21" s="264">
        <f>IF('选型表'!Q21="","",'选型表'!Q21)</f>
      </c>
      <c r="D21" s="265">
        <f>IF('选型表'!R21="","",'选型表'!R21)</f>
      </c>
      <c r="E21" s="259">
        <f>IF('选型表'!E21="","",'选型表'!E21)</f>
        <v>2</v>
      </c>
      <c r="F21" s="259" t="str">
        <f>IF('选型表'!F21="","",'选型表'!F21)</f>
        <v>蒸汽凝液</v>
      </c>
      <c r="G21" s="266" t="str">
        <f>IF('选型表'!G21="","",'选型表'!G21)</f>
        <v>0.957</v>
      </c>
      <c r="H21" s="266" t="str">
        <f>IF('选型表'!H21="","",'选型表'!H21)</f>
        <v>101</v>
      </c>
      <c r="I21" s="259" t="str">
        <f>IF('选型表'!K21="","",'选型表'!K21)</f>
        <v>0.06</v>
      </c>
      <c r="J21" s="259" t="str">
        <f>IF('选型表'!L21="","",'选型表'!L21)</f>
        <v>0.9</v>
      </c>
      <c r="K21" s="243" t="str">
        <f>IF('选型表'!Z21="","",'选型表'!Z21)</f>
        <v>PLAN23</v>
      </c>
      <c r="L21" s="243">
        <f>IF('选型表'!AA21="","",'选型表'!AA21)</f>
      </c>
      <c r="M21" s="243" t="str">
        <f>IF('选型表'!Y21="","",'选型表'!Y21)</f>
        <v>C-6</v>
      </c>
      <c r="N21" s="243">
        <f>IFERROR(IF(OR(I21="",J21=""),"",CEILING(I21+(J21-I21)/5,0.01)&amp;"/300"),"")</f>
      </c>
      <c r="O21" s="243"/>
      <c r="P21" s="267"/>
      <c r="Q21" s="267"/>
      <c r="R21" s="267"/>
      <c r="S21" s="259"/>
      <c r="T21" s="259"/>
      <c r="U21" s="259"/>
      <c r="V21" s="259"/>
      <c r="W21" s="259"/>
      <c r="X21" s="259"/>
      <c r="Y21" s="259"/>
      <c r="Z21" s="259"/>
      <c r="AA21" s="268"/>
    </row>
    <row r="22" spans="1:28" s="269" customFormat="1" ht="49.95" customHeight="1">
      <c r="A22" s="263" t="str">
        <f>IF('选型表'!A22="","",'选型表'!A22)</f>
        <v>015</v>
      </c>
      <c r="B22" s="259" t="str">
        <f>IF('选型表'!C22="","",'选型表'!C22)</f>
        <v>3100-P-8151AB</v>
      </c>
      <c r="C22" s="264">
        <f>IF('选型表'!Q22="","",'选型表'!Q22)</f>
      </c>
      <c r="D22" s="265">
        <f>IF('选型表'!R22="","",'选型表'!R22)</f>
      </c>
      <c r="E22" s="259">
        <f>IF('选型表'!E22="","",'选型表'!E22)</f>
        <v>2</v>
      </c>
      <c r="F22" s="259" t="str">
        <f>IF('选型表'!F22="","",'选型表'!F22)</f>
        <v>火炬凝液</v>
      </c>
      <c r="G22" s="266" t="str">
        <f>IF('选型表'!G22="","",'选型表'!G22)</f>
        <v>0.642~1</v>
      </c>
      <c r="H22" s="266" t="str">
        <f>IF('选型表'!H22="","",'选型表'!H22)</f>
        <v>160</v>
      </c>
      <c r="I22" s="259" t="str">
        <f>IF('选型表'!K22="","",'选型表'!K22)</f>
        <v>0.15</v>
      </c>
      <c r="J22" s="259" t="str">
        <f>IF('选型表'!L22="","",'选型表'!L22)</f>
        <v>1.1</v>
      </c>
      <c r="K22" s="243" t="str">
        <f>IF('选型表'!Z22="","",'选型表'!Z22)</f>
        <v>PLAN23+53B</v>
      </c>
      <c r="L22" s="243">
        <f>IF('选型表'!AA22="","",'选型表'!AA22)</f>
      </c>
      <c r="M22" s="243" t="str">
        <f>IF('选型表'!Y22="","",'选型表'!Y22)</f>
        <v>S-6</v>
      </c>
      <c r="N22" s="243">
        <f>IFERROR(IF(OR(I22="",J22=""),"",CEILING(I22+(J22-I22)/5,0.01)&amp;"/300"),"")</f>
      </c>
      <c r="O22" s="243"/>
      <c r="P22" s="267"/>
      <c r="Q22" s="267"/>
      <c r="R22" s="267"/>
      <c r="S22" s="259"/>
      <c r="T22" s="259"/>
      <c r="U22" s="259"/>
      <c r="V22" s="259"/>
      <c r="W22" s="259"/>
      <c r="X22" s="259"/>
      <c r="Y22" s="259"/>
      <c r="Z22" s="259"/>
      <c r="AA22" s="268"/>
    </row>
    <row r="23" spans="1:28" s="269" customFormat="1" ht="49.95" customHeight="1">
      <c r="A23" s="263" t="str">
        <f>IF('选型表'!A23="","",'选型表'!A23)</f>
        <v>016</v>
      </c>
      <c r="B23" s="259" t="str">
        <f>IF('选型表'!C23="","",'选型表'!C23)</f>
        <v>3100-P-8171</v>
      </c>
      <c r="C23" s="264">
        <f>IF('选型表'!Q23="","",'选型表'!Q23)</f>
      </c>
      <c r="D23" s="265">
        <f>IF('选型表'!R23="","",'选型表'!R23)</f>
      </c>
      <c r="E23" s="259">
        <f>IF('选型表'!E23="","",'选型表'!E23)</f>
        <v>1</v>
      </c>
      <c r="F23" s="259" t="str">
        <f>IF('选型表'!F23="","",'选型表'!F23)</f>
        <v>废气冷凝液</v>
      </c>
      <c r="G23" s="266" t="str">
        <f>IF('选型表'!G23="","",'选型表'!G23)</f>
        <v>0.7</v>
      </c>
      <c r="H23" s="266" t="str">
        <f>IF('选型表'!H23="","",'选型表'!H23)</f>
        <v>-18</v>
      </c>
      <c r="I23" s="259" t="str">
        <f>IF('选型表'!K23="","",'选型表'!K23)</f>
        <v>0.01</v>
      </c>
      <c r="J23" s="259" t="str">
        <f>IF('选型表'!L23="","",'选型表'!L23)</f>
        <v>0.52</v>
      </c>
      <c r="K23" s="243" t="str">
        <f>IF('选型表'!Z23="","",'选型表'!Z23)</f>
        <v>PLAN11+53B</v>
      </c>
      <c r="L23" s="243">
        <f>IF('选型表'!AA23="","",'选型表'!AA23)</f>
      </c>
      <c r="M23" s="243" t="str">
        <f>IF('选型表'!Y23="","",'选型表'!Y23)</f>
        <v>S-6</v>
      </c>
      <c r="N23" s="243">
        <f>IFERROR(IF(OR(I23="",J23=""),"",CEILING(I23+(J23-I23)/5,0.01)&amp;"/300"),"")</f>
      </c>
      <c r="O23" s="243"/>
      <c r="P23" s="267"/>
      <c r="Q23" s="267"/>
      <c r="R23" s="267"/>
      <c r="S23" s="259"/>
      <c r="T23" s="259"/>
      <c r="U23" s="259"/>
      <c r="V23" s="259"/>
      <c r="W23" s="259"/>
      <c r="X23" s="259"/>
      <c r="Y23" s="259"/>
      <c r="Z23" s="259"/>
      <c r="AA23" s="268"/>
    </row>
    <row r="24" spans="1:28" s="269" customFormat="1" ht="49.95" customHeight="1">
      <c r="A24" s="263" t="str">
        <f>IF('选型表'!A24="","",'选型表'!A24)</f>
        <v>017</v>
      </c>
      <c r="B24" s="259" t="str">
        <f>IF('选型表'!C24="","",'选型表'!C24)</f>
        <v>3100-P-8221A/B</v>
      </c>
      <c r="C24" s="264">
        <f>IF('选型表'!Q24="","",'选型表'!Q24)</f>
      </c>
      <c r="D24" s="265">
        <f>IF('选型表'!R24="","",'选型表'!R24)</f>
      </c>
      <c r="E24" s="259">
        <f>IF('选型表'!E24="","",'选型表'!E24)</f>
        <v>2</v>
      </c>
      <c r="F24" s="259" t="str">
        <f>IF('选型表'!F24="","",'选型表'!F24)</f>
        <v>蒸汽凝液</v>
      </c>
      <c r="G24" s="266" t="str">
        <f>IF('选型表'!G24="","",'选型表'!G24)</f>
        <v>0.957</v>
      </c>
      <c r="H24" s="266" t="str">
        <f>IF('选型表'!H24="","",'选型表'!H24)</f>
        <v>101</v>
      </c>
      <c r="I24" s="259" t="str">
        <f>IF('选型表'!K24="","",'选型表'!K24)</f>
        <v>0.06</v>
      </c>
      <c r="J24" s="259" t="str">
        <f>IF('选型表'!L24="","",'选型表'!L24)</f>
        <v>0.9</v>
      </c>
      <c r="K24" s="243" t="str">
        <f>IF('选型表'!Z24="","",'选型表'!Z24)</f>
        <v>PLAN23</v>
      </c>
      <c r="L24" s="243">
        <f>IF('选型表'!AA24="","",'选型表'!AA24)</f>
      </c>
      <c r="M24" s="243" t="str">
        <f>IF('选型表'!Y24="","",'选型表'!Y24)</f>
        <v>C-6</v>
      </c>
      <c r="N24" s="243">
        <f>IFERROR(IF(OR(I24="",J24=""),"",CEILING(I24+(J24-I24)/5,0.01)&amp;"/300"),"")</f>
      </c>
      <c r="O24" s="243"/>
      <c r="P24" s="267"/>
      <c r="Q24" s="267"/>
      <c r="R24" s="267"/>
      <c r="S24" s="259"/>
      <c r="T24" s="259"/>
      <c r="U24" s="259"/>
      <c r="V24" s="259"/>
      <c r="W24" s="259"/>
      <c r="X24" s="259"/>
      <c r="Y24" s="259"/>
      <c r="Z24" s="259"/>
      <c r="AA24" s="268"/>
    </row>
    <row r="25" spans="1:28" ht="21.9" customHeight="1">
      <c r="A25" s="270" t="s">
        <v>183</v>
      </c>
      <c r="B25" s="271"/>
      <c r="C25" s="272"/>
      <c r="D25" s="273" t="s">
        <v>154</v>
      </c>
      <c r="E25" s="274">
        <f>SUM(E8:E24)</f>
        <v>31</v>
      </c>
      <c r="F25" s="275"/>
      <c r="G25" s="275"/>
      <c r="H25" s="623"/>
      <c r="I25" s="623"/>
      <c r="J25" s="275"/>
      <c r="K25" s="623"/>
      <c r="L25" s="623"/>
      <c r="M25" s="623"/>
      <c r="N25" s="276"/>
      <c r="O25" s="277"/>
      <c r="P25" s="278"/>
      <c r="Q25" s="279"/>
      <c r="R25" s="279"/>
      <c r="S25" s="279"/>
      <c r="T25" s="279"/>
      <c r="U25" s="279"/>
      <c r="V25" s="279"/>
      <c r="W25" s="280"/>
      <c r="X25" s="280"/>
      <c r="Y25" s="280"/>
      <c r="Z25" s="280"/>
      <c r="AA25" s="281"/>
    </row>
    <row r="26" spans="1:27" ht="18.75" customHeight="1">
      <c r="A26" s="595"/>
      <c r="B26" s="596"/>
      <c r="C26" s="596"/>
      <c r="D26" s="596"/>
      <c r="E26" s="596"/>
      <c r="F26" s="596"/>
      <c r="G26" s="596"/>
      <c r="H26" s="596"/>
      <c r="I26" s="596"/>
      <c r="J26" s="596"/>
      <c r="K26" s="596"/>
      <c r="L26" s="596"/>
      <c r="M26" s="596"/>
      <c r="N26" s="596"/>
      <c r="O26" s="596"/>
      <c r="P26" s="596"/>
      <c r="Q26" s="596"/>
      <c r="R26" s="596"/>
      <c r="S26" s="596"/>
      <c r="T26" s="596"/>
      <c r="U26" s="596"/>
      <c r="V26" s="596"/>
      <c r="W26" s="596"/>
      <c r="X26" s="596"/>
      <c r="Y26" s="596"/>
      <c r="Z26" s="596"/>
      <c r="AA26" s="597"/>
    </row>
    <row r="27" spans="1:27" ht="14.25" customHeight="1">
      <c r="A27" s="598" t="s">
        <v>155</v>
      </c>
      <c r="B27" s="599"/>
      <c r="C27" s="599"/>
      <c r="D27" s="599"/>
      <c r="E27" s="599"/>
      <c r="F27" s="599"/>
      <c r="G27" s="599"/>
      <c r="H27" s="599"/>
      <c r="I27" s="602" t="s">
        <v>185</v>
      </c>
      <c r="J27" s="599"/>
      <c r="K27" s="599"/>
      <c r="L27" s="599"/>
      <c r="M27" s="603"/>
      <c r="N27" s="927" t="inlineStr">
        <is>
          <t xml:space="preserve">其它约定事项：
1、密封冲洗系统包括阀门、冷却器、管道、管件等采用304SS，冷却水系统采用碳钢
2、所有与买方接口必须是法兰接口，法兰标准ASME B16.5/ASME B16.47B
3、所有法兰应至少是对焊法兰，没有买方的书面认可不得采用平焊法兰
4、任何要求的公用工程减压阀都应由卖方提供
5、机械密封冲洗液冷却器壳体水压试验压力应至少和泵的最大允许工作压力一致
6、缓冲器、分离器、冷却器应符合GB/T150.1~150.4和GB/T151以及项目的规定
7、碳钢和低合金钢管道的腐蚀裕量应至少为1.6mm，高合金钢和有色金属管道可不考虑腐蚀裕量
8、PLAN22提供双过滤器及差压变送器，过滤器可以在线切换
9、P52方案储液罐应采用细长型，材质为304或316，设手动补液泵，配备压力和高低位液位报警
10、P52方案排放系统应有特殊设计以防止高温易燃介质外泄造成危险，顶部排放需配限流孔板和单向阀
11、性能试验应使用所有合同中签订的密封设备和附件，至少包含密封冲洗管线及罐
12、不允许镀锌或任何含锌材料接触不锈钢或高镍合金元件</t>
        </is>
      </c>
      <c r="O27" s="607"/>
      <c r="P27" s="607"/>
      <c r="Q27" s="607"/>
      <c r="R27" s="607"/>
      <c r="S27" s="607"/>
      <c r="T27" s="607"/>
      <c r="U27" s="607"/>
      <c r="V27" s="607"/>
      <c r="W27" s="607"/>
      <c r="X27" s="607"/>
      <c r="Y27" s="607"/>
      <c r="Z27" s="607"/>
      <c r="AA27" s="608"/>
    </row>
    <row r="28" spans="1:27" ht="77.400000000000006" customHeight="1">
      <c r="A28" s="600"/>
      <c r="B28" s="601"/>
      <c r="C28" s="601"/>
      <c r="D28" s="601"/>
      <c r="E28" s="601"/>
      <c r="F28" s="601"/>
      <c r="G28" s="601"/>
      <c r="H28" s="601"/>
      <c r="I28" s="604"/>
      <c r="J28" s="601"/>
      <c r="K28" s="601"/>
      <c r="L28" s="601"/>
      <c r="M28" s="605"/>
      <c r="N28" s="609"/>
      <c r="O28" s="610"/>
      <c r="P28" s="610"/>
      <c r="Q28" s="610"/>
      <c r="R28" s="610"/>
      <c r="S28" s="610"/>
      <c r="T28" s="610"/>
      <c r="U28" s="610"/>
      <c r="V28" s="610"/>
      <c r="W28" s="610"/>
      <c r="X28" s="610"/>
      <c r="Y28" s="610"/>
      <c r="Z28" s="610"/>
      <c r="AA28" s="611"/>
    </row>
    <row r="29" spans="1:27" ht="99.6" customHeight="1" thickBot="1">
      <c r="A29" s="615" t="s">
        <v>349</v>
      </c>
      <c r="B29" s="616"/>
      <c r="C29" s="616"/>
      <c r="D29" s="616"/>
      <c r="E29" s="616"/>
      <c r="F29" s="616"/>
      <c r="G29" s="616"/>
      <c r="H29" s="616"/>
      <c r="I29" s="617" t="s">
        <v>187</v>
      </c>
      <c r="J29" s="616"/>
      <c r="K29" s="616"/>
      <c r="L29" s="616"/>
      <c r="M29" s="618"/>
      <c r="N29" s="612"/>
      <c r="O29" s="613"/>
      <c r="P29" s="613"/>
      <c r="Q29" s="613"/>
      <c r="R29" s="613"/>
      <c r="S29" s="613"/>
      <c r="T29" s="613"/>
      <c r="U29" s="613"/>
      <c r="V29" s="613"/>
      <c r="W29" s="613"/>
      <c r="X29" s="613"/>
      <c r="Y29" s="613"/>
      <c r="Z29" s="613"/>
      <c r="AA29" s="614"/>
    </row>
    <row r="30" spans="1:27" ht="17.399999999999999" thickTop="1">
      <c r="A30" s="594" t="s">
        <v>350</v>
      </c>
      <c r="B30" s="594"/>
      <c r="C30" s="594"/>
      <c r="D30" s="594"/>
      <c r="E30" s="594"/>
      <c r="F30" s="594"/>
      <c r="G30" s="594"/>
      <c r="H30" s="594"/>
      <c r="I30" s="594"/>
      <c r="J30" s="594"/>
      <c r="K30" s="594"/>
      <c r="L30" s="594"/>
      <c r="M30" s="594"/>
      <c r="N30" s="594"/>
      <c r="O30" s="594"/>
      <c r="P30" s="594"/>
      <c r="Q30" s="594"/>
      <c r="R30" s="594"/>
      <c r="S30" s="594"/>
      <c r="T30" s="594"/>
      <c r="U30" s="594"/>
      <c r="V30" s="594"/>
      <c r="W30" s="594"/>
      <c r="X30" s="594"/>
      <c r="Y30" s="594"/>
      <c r="Z30" s="594"/>
      <c r="AA30"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25:I25"/>
    <mergeCell ref="K25:M25"/>
    <mergeCell ref="H5:H7"/>
    <mergeCell ref="I5:J6"/>
    <mergeCell ref="K5:K7"/>
    <mergeCell ref="L5:L7"/>
    <mergeCell ref="M5:M7"/>
    <mergeCell ref="N5:N7"/>
    <mergeCell ref="A30:AA30"/>
    <mergeCell ref="A26:AA26"/>
    <mergeCell ref="A27:H28"/>
    <mergeCell ref="I27:M28"/>
    <mergeCell ref="N27:AA29"/>
    <mergeCell ref="A29:H29"/>
    <mergeCell ref="I29:M29"/>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8"/>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129</v>
      </c>
      <c r="B1" s="676"/>
      <c r="C1" s="677"/>
      <c r="D1" s="677"/>
      <c r="E1" s="677"/>
      <c r="F1" s="677"/>
      <c r="G1" s="677"/>
      <c r="H1" s="677"/>
      <c r="I1" s="678" t="s">
        <v>160</v>
      </c>
      <c r="J1" s="678"/>
      <c r="K1" s="678">
        <f>IF('选型表'!E2="","",'选型表'!E2)</f>
      </c>
      <c r="L1" s="678"/>
      <c r="M1" s="678" t="s">
        <v>130</v>
      </c>
      <c r="N1" s="678"/>
      <c r="O1" s="678"/>
      <c r="P1" s="671"/>
      <c r="Q1" s="671"/>
      <c r="R1" s="671"/>
      <c r="S1" s="671"/>
      <c r="T1" s="671"/>
      <c r="U1" s="671"/>
      <c r="V1" s="671"/>
      <c r="W1" s="154"/>
      <c r="X1" s="155"/>
      <c r="Y1" s="154"/>
      <c r="Z1" s="155"/>
      <c r="AA1" s="154"/>
      <c r="AB1" s="154"/>
      <c r="AC1" s="154"/>
      <c r="AD1" s="462" t="s">
        <v>351</v>
      </c>
    </row>
    <row r="2" spans="1:30" s="30" customFormat="1" ht="40.5" customHeight="1">
      <c r="A2" s="672" t="s">
        <v>0</v>
      </c>
      <c r="B2" s="673"/>
      <c r="C2" s="470" t="str">
        <f>IF('选型表'!D3="","",'选型表'!D3)</f>
        <v>中石油吉林化工工程有限公司</v>
      </c>
      <c r="D2" s="471"/>
      <c r="E2" s="471"/>
      <c r="F2" s="471"/>
      <c r="G2" s="471"/>
      <c r="H2" s="471"/>
      <c r="I2" s="472"/>
      <c r="J2" s="724"/>
      <c r="K2" s="720"/>
      <c r="L2" s="720" t="s">
        <v>352</v>
      </c>
      <c r="M2" s="720"/>
      <c r="N2" s="720"/>
      <c r="O2" s="720"/>
      <c r="P2" s="720"/>
      <c r="Q2" s="720"/>
      <c r="R2" s="720"/>
      <c r="S2" s="720"/>
      <c r="T2" s="720"/>
      <c r="U2" s="721"/>
      <c r="V2" s="156" t="s">
        <v>132</v>
      </c>
      <c r="W2" s="674" t="str">
        <f>IF('选型表'!Y3="","",'选型表'!Y3)</f>
        <v>江苏省南通市</v>
      </c>
      <c r="X2" s="674"/>
      <c r="Y2" s="675" t="s">
        <v>234</v>
      </c>
      <c r="Z2" s="675"/>
      <c r="AA2" s="675"/>
      <c r="AB2" s="679">
        <f>IF('选型表'!AC3="","",'选型表'!AC3)</f>
      </c>
      <c r="AC2" s="680"/>
      <c r="AD2" s="462"/>
    </row>
    <row r="3" spans="1:30" s="30" customFormat="1" ht="40.5" customHeight="1">
      <c r="A3" s="681" t="s">
        <v>133</v>
      </c>
      <c r="B3" s="682"/>
      <c r="C3" s="683" t="str">
        <f>IF('选型表'!D5="","",'选型表'!D5)</f>
        <v>高端聚烯烃新材料项目10万吨/年POE装置</v>
      </c>
      <c r="D3" s="684"/>
      <c r="E3" s="684"/>
      <c r="F3" s="684"/>
      <c r="G3" s="684"/>
      <c r="H3" s="684"/>
      <c r="I3" s="685"/>
      <c r="J3" s="725"/>
      <c r="K3" s="722"/>
      <c r="L3" s="722"/>
      <c r="M3" s="722"/>
      <c r="N3" s="722"/>
      <c r="O3" s="722"/>
      <c r="P3" s="722"/>
      <c r="Q3" s="722"/>
      <c r="R3" s="722"/>
      <c r="S3" s="722"/>
      <c r="T3" s="722"/>
      <c r="U3" s="723"/>
      <c r="V3" s="157" t="s">
        <v>134</v>
      </c>
      <c r="W3" s="686" t="str">
        <f>IF('选型表'!Y5="","",'选型表'!Y5)</f>
      </c>
      <c r="X3" s="686"/>
      <c r="Y3" s="687" t="s">
        <v>135</v>
      </c>
      <c r="Z3" s="687"/>
      <c r="AA3" s="687"/>
      <c r="AB3" s="688">
        <f>IF('选型表'!AC5="","",'选型表'!AC5)</f>
      </c>
      <c r="AC3" s="689"/>
      <c r="AD3" s="462"/>
    </row>
    <row r="4" spans="1:30" s="31" customFormat="1" ht="24.9" customHeight="1">
      <c r="A4" s="493" t="s">
        <v>136</v>
      </c>
      <c r="B4" s="469"/>
      <c r="C4" s="469"/>
      <c r="D4" s="469"/>
      <c r="E4" s="469"/>
      <c r="F4" s="469"/>
      <c r="G4" s="469"/>
      <c r="H4" s="469"/>
      <c r="I4" s="469"/>
      <c r="J4" s="469"/>
      <c r="K4" s="469"/>
      <c r="L4" s="469"/>
      <c r="M4" s="469"/>
      <c r="N4" s="469"/>
      <c r="O4" s="469"/>
      <c r="P4" s="469"/>
      <c r="Q4" s="469"/>
      <c r="R4" s="469"/>
      <c r="S4" s="469"/>
      <c r="T4" s="469"/>
      <c r="U4" s="469"/>
      <c r="V4" s="457"/>
      <c r="W4" s="459" t="s">
        <v>353</v>
      </c>
      <c r="X4" s="459"/>
      <c r="Y4" s="459"/>
      <c r="Z4" s="459"/>
      <c r="AA4" s="459"/>
      <c r="AB4" s="459" t="s">
        <v>354</v>
      </c>
      <c r="AC4" s="690"/>
      <c r="AD4" s="462"/>
    </row>
    <row r="5" spans="1:30" s="32" customFormat="1" ht="24.9" customHeight="1">
      <c r="A5" s="701" t="s">
        <v>164</v>
      </c>
      <c r="B5" s="704" t="s">
        <v>138</v>
      </c>
      <c r="C5" s="691" t="s">
        <v>139</v>
      </c>
      <c r="D5" s="715"/>
      <c r="E5" s="704" t="s">
        <v>140</v>
      </c>
      <c r="F5" s="691" t="s">
        <v>355</v>
      </c>
      <c r="G5" s="692"/>
      <c r="H5" s="692"/>
      <c r="I5" s="692"/>
      <c r="J5" s="692"/>
      <c r="K5" s="692"/>
      <c r="L5" s="692"/>
      <c r="M5" s="692"/>
      <c r="N5" s="693"/>
      <c r="O5" s="704" t="s">
        <v>356</v>
      </c>
      <c r="P5" s="704" t="s">
        <v>357</v>
      </c>
      <c r="Q5" s="704" t="s">
        <v>358</v>
      </c>
      <c r="R5" s="704" t="s">
        <v>359</v>
      </c>
      <c r="S5" s="704" t="s">
        <v>360</v>
      </c>
      <c r="T5" s="704" t="s">
        <v>219</v>
      </c>
      <c r="U5" s="735" t="s">
        <v>361</v>
      </c>
      <c r="V5" s="696" t="s">
        <v>149</v>
      </c>
      <c r="W5" s="694" t="s">
        <v>362</v>
      </c>
      <c r="X5" s="694"/>
      <c r="Y5" s="694"/>
      <c r="Z5" s="694"/>
      <c r="AA5" s="694"/>
      <c r="AB5" s="694" t="s">
        <v>363</v>
      </c>
      <c r="AC5" s="695" t="s">
        <v>364</v>
      </c>
      <c r="AD5" s="462"/>
    </row>
    <row r="6" spans="1:30" s="32" customFormat="1" ht="30.75" customHeight="1">
      <c r="A6" s="702"/>
      <c r="B6" s="705"/>
      <c r="C6" s="716"/>
      <c r="D6" s="717"/>
      <c r="E6" s="705"/>
      <c r="F6" s="704" t="s">
        <v>203</v>
      </c>
      <c r="G6" s="704" t="str">
        <f>IF('选型表'!G6="","",'选型表'!G6)</f>
        <v>比重</v>
      </c>
      <c r="H6" s="704" t="s">
        <v>365</v>
      </c>
      <c r="I6" s="691" t="str">
        <f>IF('选型表'!K6="","",'选型表'!K6)</f>
        <v>压力(MPaG)</v>
      </c>
      <c r="J6" s="707"/>
      <c r="K6" s="704" t="str">
        <f>IF('选型表'!J6="","",'选型表'!J6)</f>
        <v>粘度
(mm2/s)</v>
      </c>
      <c r="L6" s="704" t="str">
        <f>IF('选型表'!I6="","",'选型表'!I6)</f>
        <v>汽化
压力
(MPaA)</v>
      </c>
      <c r="M6" s="704" t="str">
        <f>IF('选型表'!T6="","",'选型表'!T6)</f>
        <v>额定
转速
rpm</v>
      </c>
      <c r="N6" s="704" t="s">
        <v>366</v>
      </c>
      <c r="O6" s="705"/>
      <c r="P6" s="705"/>
      <c r="Q6" s="705"/>
      <c r="R6" s="705"/>
      <c r="S6" s="705"/>
      <c r="T6" s="705"/>
      <c r="U6" s="736"/>
      <c r="V6" s="697"/>
      <c r="W6" s="694" t="s">
        <v>117</v>
      </c>
      <c r="X6" s="694" t="s">
        <v>367</v>
      </c>
      <c r="Y6" s="694" t="s">
        <v>151</v>
      </c>
      <c r="Z6" s="694"/>
      <c r="AA6" s="694" t="s">
        <v>152</v>
      </c>
      <c r="AB6" s="694"/>
      <c r="AC6" s="695"/>
      <c r="AD6" s="462"/>
    </row>
    <row r="7" spans="1:30" s="32" customFormat="1" ht="36" customHeight="1">
      <c r="A7" s="703"/>
      <c r="B7" s="706"/>
      <c r="C7" s="718"/>
      <c r="D7" s="719"/>
      <c r="E7" s="705"/>
      <c r="F7" s="705"/>
      <c r="G7" s="706"/>
      <c r="H7" s="705"/>
      <c r="I7" s="158" t="s">
        <v>224</v>
      </c>
      <c r="J7" s="159" t="s">
        <v>225</v>
      </c>
      <c r="K7" s="705"/>
      <c r="L7" s="705"/>
      <c r="M7" s="706"/>
      <c r="N7" s="705"/>
      <c r="O7" s="705"/>
      <c r="P7" s="705"/>
      <c r="Q7" s="705"/>
      <c r="R7" s="706"/>
      <c r="S7" s="706"/>
      <c r="T7" s="706"/>
      <c r="U7" s="737"/>
      <c r="V7" s="698"/>
      <c r="W7" s="694"/>
      <c r="X7" s="694"/>
      <c r="Y7" s="694"/>
      <c r="Z7" s="694"/>
      <c r="AA7" s="694"/>
      <c r="AB7" s="694"/>
      <c r="AC7" s="695"/>
    </row>
    <row r="8" spans="1:30" s="33" customFormat="1" ht="72.60" customHeight="1">
      <c r="A8" s="160" t="str">
        <f>IF('选型表'!A8="","",'选型表'!A8)</f>
        <v>001</v>
      </c>
      <c r="B8" s="148" t="str">
        <f>IF('选型表'!C8="","",'选型表'!C8)</f>
        <v>3100-P-3133A/B</v>
      </c>
      <c r="C8" s="161">
        <f>IF('选型表'!Q8="","",'选型表'!Q8)</f>
      </c>
      <c r="D8" s="162">
        <f>IF('选型表'!R8="","",'选型表'!R8)</f>
      </c>
      <c r="E8" s="148">
        <f>IF('选型表'!E8="","",'选型表'!E8)</f>
        <v>2</v>
      </c>
      <c r="F8" s="148" t="str">
        <f>IF('选型表'!F8="","",'选型表'!F8)</f>
        <v>低聚物、己烷、辛烯</v>
      </c>
      <c r="G8" s="148" t="str">
        <f>IF('选型表'!G8="","",'选型表'!G8)</f>
        <v>0.621</v>
      </c>
      <c r="H8" s="148" t="str">
        <f>IF('选型表'!H8="","",'选型表'!H8)</f>
        <v>119.4</v>
      </c>
      <c r="I8" s="148" t="str">
        <f>IF('选型表'!K8="","",'选型表'!K8)</f>
        <v>0.09</v>
      </c>
      <c r="J8" s="176" t="str">
        <f>IF('选型表'!L8="","",'选型表'!L8)</f>
        <v>0.281</v>
      </c>
      <c r="K8" s="148" t="str">
        <f>IF('选型表'!J8="","",'选型表'!J8)</f>
        <v>0.1895</v>
      </c>
      <c r="L8" s="148" t="str">
        <f>IF('选型表'!I8="","",'选型表'!I8)</f>
        <v>0.155</v>
      </c>
      <c r="M8" s="148">
        <f>IF('选型表'!T8="","",'选型表'!T8)</f>
      </c>
      <c r="N8" s="148"/>
      <c r="O8" s="148"/>
      <c r="P8" s="176"/>
      <c r="Q8" s="148"/>
      <c r="R8" s="163" t="str">
        <f>IF('选型表'!Y8="","",'选型表'!Y8)</f>
        <v>S-6</v>
      </c>
      <c r="S8" s="163" t="str">
        <f>IF('选型表'!Z8="","",'选型表'!Z8)</f>
        <v>PLAN22+52</v>
      </c>
      <c r="T8" s="163">
        <f>IF('选型表'!AA8="","",'选型表'!AA8)</f>
      </c>
      <c r="U8" s="163"/>
      <c r="V8" s="915" t="inlineStr">
        <is>
          <t>随机配件（附清单）；两年操作备件（附清单）</t>
        </is>
      </c>
      <c r="W8" s="136"/>
      <c r="X8" s="136"/>
      <c r="Y8" s="136"/>
      <c r="Z8" s="136"/>
      <c r="AA8" s="136"/>
      <c r="AB8" s="136"/>
      <c r="AC8" s="138"/>
    </row>
    <row r="9" spans="1:30" s="33" customFormat="1" ht="72.60" customHeight="1">
      <c r="A9" s="160" t="str">
        <f>IF('选型表'!A9="","",'选型表'!A9)</f>
        <v>002</v>
      </c>
      <c r="B9" s="148" t="str">
        <f>IF('选型表'!C9="","",'选型表'!C9)</f>
        <v>3100-P-3143A/B</v>
      </c>
      <c r="C9" s="161">
        <f>IF('选型表'!Q9="","",'选型表'!Q9)</f>
      </c>
      <c r="D9" s="162">
        <f>IF('选型表'!R9="","",'选型表'!R9)</f>
      </c>
      <c r="E9" s="148">
        <f>IF('选型表'!E9="","",'选型表'!E9)</f>
        <v>2</v>
      </c>
      <c r="F9" s="148" t="str">
        <f>IF('选型表'!F9="","",'选型表'!F9)</f>
        <v>己烷、辛烯、微量聚合物</v>
      </c>
      <c r="G9" s="148" t="str">
        <f>IF('选型表'!G9="","",'选型表'!G9)</f>
        <v>0.60897</v>
      </c>
      <c r="H9" s="148" t="str">
        <f>IF('选型表'!H9="","",'选型表'!H9)</f>
        <v>101.5</v>
      </c>
      <c r="I9" s="148" t="str">
        <f>IF('选型表'!K9="","",'选型表'!K9)</f>
        <v>0.17</v>
      </c>
      <c r="J9" s="176" t="str">
        <f>IF('选型表'!L9="","",'选型表'!L9)</f>
        <v>0.38</v>
      </c>
      <c r="K9" s="148" t="str">
        <f>IF('选型表'!J9="","",'选型表'!J9)</f>
        <v>0.19</v>
      </c>
      <c r="L9" s="148" t="str">
        <f>IF('选型表'!I9="","",'选型表'!I9)</f>
        <v>0.2</v>
      </c>
      <c r="M9" s="148">
        <f>IF('选型表'!T9="","",'选型表'!T9)</f>
      </c>
      <c r="N9" s="148"/>
      <c r="O9" s="148"/>
      <c r="P9" s="176"/>
      <c r="Q9" s="148"/>
      <c r="R9" s="163" t="str">
        <f>IF('选型表'!Y9="","",'选型表'!Y9)</f>
        <v>S-6</v>
      </c>
      <c r="S9" s="163" t="str">
        <f>IF('选型表'!Z9="","",'选型表'!Z9)</f>
        <v>PLAN22+52</v>
      </c>
      <c r="T9" s="163">
        <f>IF('选型表'!AA9="","",'选型表'!AA9)</f>
      </c>
      <c r="U9" s="163"/>
      <c r="V9" s="915" t="inlineStr">
        <is>
          <t>随机配件（附清单）；两年操作备件（附清单）</t>
        </is>
      </c>
      <c r="W9" s="136"/>
      <c r="X9" s="136"/>
      <c r="Y9" s="136"/>
      <c r="Z9" s="136"/>
      <c r="AA9" s="136"/>
      <c r="AB9" s="136"/>
      <c r="AC9" s="138"/>
    </row>
    <row r="10" spans="1:30" s="33" customFormat="1" ht="72.60" customHeight="1">
      <c r="A10" s="160" t="str">
        <f>IF('选型表'!A10="","",'选型表'!A10)</f>
        <v>003</v>
      </c>
      <c r="B10" s="148" t="str">
        <f>IF('选型表'!C10="","",'选型表'!C10)</f>
        <v>3100-P-3233A/B</v>
      </c>
      <c r="C10" s="161">
        <f>IF('选型表'!Q10="","",'选型表'!Q10)</f>
      </c>
      <c r="D10" s="162">
        <f>IF('选型表'!R10="","",'选型表'!R10)</f>
      </c>
      <c r="E10" s="148">
        <f>IF('选型表'!E10="","",'选型表'!E10)</f>
        <v>2</v>
      </c>
      <c r="F10" s="148" t="str">
        <f>IF('选型表'!F10="","",'选型表'!F10)</f>
        <v>低聚物、己烷、辛烯</v>
      </c>
      <c r="G10" s="148" t="str">
        <f>IF('选型表'!G10="","",'选型表'!G10)</f>
        <v>0.621</v>
      </c>
      <c r="H10" s="148" t="str">
        <f>IF('选型表'!H10="","",'选型表'!H10)</f>
        <v>119.4</v>
      </c>
      <c r="I10" s="148" t="str">
        <f>IF('选型表'!K10="","",'选型表'!K10)</f>
        <v>0.09</v>
      </c>
      <c r="J10" s="176" t="str">
        <f>IF('选型表'!L10="","",'选型表'!L10)</f>
        <v>0.281</v>
      </c>
      <c r="K10" s="148" t="str">
        <f>IF('选型表'!J10="","",'选型表'!J10)</f>
        <v>0.1895</v>
      </c>
      <c r="L10" s="148" t="str">
        <f>IF('选型表'!I10="","",'选型表'!I10)</f>
        <v>0.155</v>
      </c>
      <c r="M10" s="148">
        <f>IF('选型表'!T10="","",'选型表'!T10)</f>
      </c>
      <c r="N10" s="148"/>
      <c r="O10" s="148"/>
      <c r="P10" s="176"/>
      <c r="Q10" s="148"/>
      <c r="R10" s="163" t="str">
        <f>IF('选型表'!Y10="","",'选型表'!Y10)</f>
        <v>S-6</v>
      </c>
      <c r="S10" s="163" t="str">
        <f>IF('选型表'!Z10="","",'选型表'!Z10)</f>
        <v>PLAN22+52</v>
      </c>
      <c r="T10" s="163">
        <f>IF('选型表'!AA10="","",'选型表'!AA10)</f>
      </c>
      <c r="U10" s="163"/>
      <c r="V10" s="915" t="inlineStr">
        <is>
          <t>随机配件（附清单）；两年操作备件（附清单）</t>
        </is>
      </c>
      <c r="W10" s="136"/>
      <c r="X10" s="136"/>
      <c r="Y10" s="136"/>
      <c r="Z10" s="136"/>
      <c r="AA10" s="136"/>
      <c r="AB10" s="136"/>
      <c r="AC10" s="138"/>
    </row>
    <row r="11" spans="1:30" s="33" customFormat="1" ht="72.60" customHeight="1">
      <c r="A11" s="160" t="str">
        <f>IF('选型表'!A11="","",'选型表'!A11)</f>
        <v>004</v>
      </c>
      <c r="B11" s="148" t="str">
        <f>IF('选型表'!C11="","",'选型表'!C11)</f>
        <v>3100-P-3243A/B</v>
      </c>
      <c r="C11" s="161">
        <f>IF('选型表'!Q11="","",'选型表'!Q11)</f>
      </c>
      <c r="D11" s="162">
        <f>IF('选型表'!R11="","",'选型表'!R11)</f>
      </c>
      <c r="E11" s="148">
        <f>IF('选型表'!E11="","",'选型表'!E11)</f>
        <v>2</v>
      </c>
      <c r="F11" s="148" t="str">
        <f>IF('选型表'!F11="","",'选型表'!F11)</f>
        <v>工况1：己烷、辛烯、微量聚合物
工况2：己烷、丁烯（微量）</v>
      </c>
      <c r="G11" s="148" t="str">
        <f>IF('选型表'!G11="","",'选型表'!G11)</f>
        <v>0.60897/0.59224</v>
      </c>
      <c r="H11" s="148" t="str">
        <f>IF('选型表'!H11="","",'选型表'!H11)</f>
        <v>工况1：101.5
工况2：89.9</v>
      </c>
      <c r="I11" s="148" t="str">
        <f>IF('选型表'!K11="","",'选型表'!K11)</f>
        <v>0.17</v>
      </c>
      <c r="J11" s="176" t="str">
        <f>IF('选型表'!L11="","",'选型表'!L11)</f>
        <v>0.38/0.52</v>
      </c>
      <c r="K11" s="148" t="str">
        <f>IF('选型表'!J11="","",'选型表'!J11)</f>
        <v>0.19/0.1776</v>
      </c>
      <c r="L11" s="148" t="str">
        <f>IF('选型表'!I11="","",'选型表'!I11)</f>
        <v>0.2</v>
      </c>
      <c r="M11" s="148">
        <f>IF('选型表'!T11="","",'选型表'!T11)</f>
      </c>
      <c r="N11" s="148"/>
      <c r="O11" s="148"/>
      <c r="P11" s="176"/>
      <c r="Q11" s="148"/>
      <c r="R11" s="163" t="str">
        <f>IF('选型表'!Y11="","",'选型表'!Y11)</f>
        <v>S-6</v>
      </c>
      <c r="S11" s="163" t="str">
        <f>IF('选型表'!Z11="","",'选型表'!Z11)</f>
        <v>PLAN22+52</v>
      </c>
      <c r="T11" s="163">
        <f>IF('选型表'!AA11="","",'选型表'!AA11)</f>
      </c>
      <c r="U11" s="163"/>
      <c r="V11" s="915" t="inlineStr">
        <is>
          <t>随机配件（附清单）；两年操作备件（附清单）</t>
        </is>
      </c>
      <c r="W11" s="136"/>
      <c r="X11" s="136"/>
      <c r="Y11" s="136"/>
      <c r="Z11" s="136"/>
      <c r="AA11" s="136"/>
      <c r="AB11" s="136"/>
      <c r="AC11" s="138"/>
    </row>
    <row r="12" spans="1:30" s="33" customFormat="1" ht="72.60" customHeight="1">
      <c r="A12" s="160" t="str">
        <f>IF('选型表'!A12="","",'选型表'!A12)</f>
        <v>005</v>
      </c>
      <c r="B12" s="148" t="str">
        <f>IF('选型表'!C12="","",'选型表'!C12)</f>
        <v>3100-P-4112A/B</v>
      </c>
      <c r="C12" s="161">
        <f>IF('选型表'!Q12="","",'选型表'!Q12)</f>
      </c>
      <c r="D12" s="162">
        <f>IF('选型表'!R12="","",'选型表'!R12)</f>
      </c>
      <c r="E12" s="148">
        <f>IF('选型表'!E12="","",'选型表'!E12)</f>
        <v>2</v>
      </c>
      <c r="F12" s="148" t="str">
        <f>IF('选型表'!F12="","",'选型表'!F12)</f>
        <v>辛烯-1、异辛烯、低聚物</v>
      </c>
      <c r="G12" s="148" t="str">
        <f>IF('选型表'!G12="","",'选型表'!G12)</f>
        <v>0.61</v>
      </c>
      <c r="H12" s="148" t="str">
        <f>IF('选型表'!H12="","",'选型表'!H12)</f>
        <v>141.8</v>
      </c>
      <c r="I12" s="148" t="str">
        <f>IF('选型表'!K12="","",'选型表'!K12)</f>
        <v>0.098</v>
      </c>
      <c r="J12" s="176" t="str">
        <f>IF('选型表'!L12="","",'选型表'!L12)</f>
        <v>0.487</v>
      </c>
      <c r="K12" s="148" t="str">
        <f>IF('选型表'!J12="","",'选型表'!J12)</f>
        <v>0.1445</v>
      </c>
      <c r="L12" s="148" t="str">
        <f>IF('选型表'!I12="","",'选型表'!I12)</f>
        <v>0.17</v>
      </c>
      <c r="M12" s="148">
        <f>IF('选型表'!T12="","",'选型表'!T12)</f>
      </c>
      <c r="N12" s="148"/>
      <c r="O12" s="148"/>
      <c r="P12" s="176"/>
      <c r="Q12" s="148"/>
      <c r="R12" s="163" t="str">
        <f>IF('选型表'!Y12="","",'选型表'!Y12)</f>
        <v>S-6</v>
      </c>
      <c r="S12" s="163" t="str">
        <f>IF('选型表'!Z12="","",'选型表'!Z12)</f>
        <v>PLAN22+52</v>
      </c>
      <c r="T12" s="163">
        <f>IF('选型表'!AA12="","",'选型表'!AA12)</f>
      </c>
      <c r="U12" s="163"/>
      <c r="V12" s="915" t="inlineStr">
        <is>
          <t>随机配件（附清单）；两年操作备件（附清单）</t>
        </is>
      </c>
      <c r="W12" s="136"/>
      <c r="X12" s="136"/>
      <c r="Y12" s="136"/>
      <c r="Z12" s="136"/>
      <c r="AA12" s="136"/>
      <c r="AB12" s="136"/>
      <c r="AC12" s="138"/>
    </row>
    <row r="13" spans="1:30" s="33" customFormat="1" ht="72.60" customHeight="1">
      <c r="A13" s="160" t="str">
        <f>IF('选型表'!A13="","",'选型表'!A13)</f>
        <v>006</v>
      </c>
      <c r="B13" s="148" t="str">
        <f>IF('选型表'!C13="","",'选型表'!C13)</f>
        <v>3100-P-4123A/B</v>
      </c>
      <c r="C13" s="161">
        <f>IF('选型表'!Q13="","",'选型表'!Q13)</f>
      </c>
      <c r="D13" s="162">
        <f>IF('选型表'!R13="","",'选型表'!R13)</f>
      </c>
      <c r="E13" s="148">
        <f>IF('选型表'!E13="","",'选型表'!E13)</f>
        <v>2</v>
      </c>
      <c r="F13" s="148" t="str">
        <f>IF('选型表'!F13="","",'选型表'!F13)</f>
        <v>辛烯-1、辛烯-2、低聚物</v>
      </c>
      <c r="G13" s="148" t="str">
        <f>IF('选型表'!G13="","",'选型表'!G13)</f>
        <v>0.651</v>
      </c>
      <c r="H13" s="148" t="str">
        <f>IF('选型表'!H13="","",'选型表'!H13)</f>
        <v>145.4</v>
      </c>
      <c r="I13" s="148" t="str">
        <f>IF('选型表'!K13="","",'选型表'!K13)</f>
        <v>0.1</v>
      </c>
      <c r="J13" s="176" t="str">
        <f>IF('选型表'!L13="","",'选型表'!L13)</f>
        <v>0.195</v>
      </c>
      <c r="K13" s="148" t="str">
        <f>IF('选型表'!J13="","",'选型表'!J13)</f>
        <v>0.247</v>
      </c>
      <c r="L13" s="148" t="str">
        <f>IF('选型表'!I13="","",'选型表'!I13)</f>
        <v>0.17</v>
      </c>
      <c r="M13" s="148">
        <f>IF('选型表'!T13="","",'选型表'!T13)</f>
      </c>
      <c r="N13" s="148"/>
      <c r="O13" s="148"/>
      <c r="P13" s="176"/>
      <c r="Q13" s="148"/>
      <c r="R13" s="163" t="str">
        <f>IF('选型表'!Y13="","",'选型表'!Y13)</f>
        <v>S-6</v>
      </c>
      <c r="S13" s="163" t="str">
        <f>IF('选型表'!Z13="","",'选型表'!Z13)</f>
        <v>PLAN22+52</v>
      </c>
      <c r="T13" s="163">
        <f>IF('选型表'!AA13="","",'选型表'!AA13)</f>
      </c>
      <c r="U13" s="163"/>
      <c r="V13" s="915" t="inlineStr">
        <is>
          <t>随机配件（附清单）；两年操作备件（附清单）</t>
        </is>
      </c>
      <c r="W13" s="136"/>
      <c r="X13" s="136"/>
      <c r="Y13" s="136"/>
      <c r="Z13" s="136"/>
      <c r="AA13" s="136"/>
      <c r="AB13" s="136"/>
      <c r="AC13" s="138"/>
    </row>
    <row r="14" spans="1:30" s="33" customFormat="1" ht="72.60" customHeight="1">
      <c r="A14" s="160" t="str">
        <f>IF('选型表'!A14="","",'选型表'!A14)</f>
        <v>007</v>
      </c>
      <c r="B14" s="148" t="str">
        <f>IF('选型表'!C14="","",'选型表'!C14)</f>
        <v>3100-P-4133A/B</v>
      </c>
      <c r="C14" s="161">
        <f>IF('选型表'!Q14="","",'选型表'!Q14)</f>
      </c>
      <c r="D14" s="162">
        <f>IF('选型表'!R14="","",'选型表'!R14)</f>
      </c>
      <c r="E14" s="148">
        <f>IF('选型表'!E14="","",'选型表'!E14)</f>
        <v>2</v>
      </c>
      <c r="F14" s="148" t="str">
        <f>IF('选型表'!F14="","",'选型表'!F14)</f>
        <v>己烷、辛烯-1、辛烯-2、低聚物</v>
      </c>
      <c r="G14" s="148" t="str">
        <f>IF('选型表'!G14="","",'选型表'!G14)</f>
        <v>0.671</v>
      </c>
      <c r="H14" s="148" t="str">
        <f>IF('选型表'!H14="","",'选型表'!H14)</f>
        <v>40/60</v>
      </c>
      <c r="I14" s="148" t="str">
        <f>IF('选型表'!K14="","",'选型表'!K14)</f>
        <v>0.202</v>
      </c>
      <c r="J14" s="176" t="str">
        <f>IF('选型表'!L14="","",'选型表'!L14)</f>
        <v>0.453</v>
      </c>
      <c r="K14" s="148" t="str">
        <f>IF('选型表'!J14="","",'选型表'!J14)</f>
        <v>0.3106</v>
      </c>
      <c r="L14" s="148" t="str">
        <f>IF('选型表'!I14="","",'选型表'!I14)</f>
        <v>0.032</v>
      </c>
      <c r="M14" s="148">
        <f>IF('选型表'!T14="","",'选型表'!T14)</f>
      </c>
      <c r="N14" s="148"/>
      <c r="O14" s="148"/>
      <c r="P14" s="176"/>
      <c r="Q14" s="148"/>
      <c r="R14" s="163" t="str">
        <f>IF('选型表'!Y14="","",'选型表'!Y14)</f>
        <v>S-6</v>
      </c>
      <c r="S14" s="163" t="str">
        <f>IF('选型表'!Z14="","",'选型表'!Z14)</f>
        <v>PLAN12+52</v>
      </c>
      <c r="T14" s="163">
        <f>IF('选型表'!AA14="","",'选型表'!AA14)</f>
      </c>
      <c r="U14" s="163"/>
      <c r="V14" s="915" t="inlineStr">
        <is>
          <t>随机配件（附清单）；两年操作备件（附清单）</t>
        </is>
      </c>
      <c r="W14" s="136"/>
      <c r="X14" s="136"/>
      <c r="Y14" s="136"/>
      <c r="Z14" s="136"/>
      <c r="AA14" s="136"/>
      <c r="AB14" s="136"/>
      <c r="AC14" s="138"/>
    </row>
    <row r="15" spans="1:30" s="33" customFormat="1" ht="72.60" customHeight="1">
      <c r="A15" s="160" t="str">
        <f>IF('选型表'!A15="","",'选型表'!A15)</f>
        <v>008</v>
      </c>
      <c r="B15" s="148" t="str">
        <f>IF('选型表'!C15="","",'选型表'!C15)</f>
        <v>3100-P-4134</v>
      </c>
      <c r="C15" s="161">
        <f>IF('选型表'!Q15="","",'选型表'!Q15)</f>
      </c>
      <c r="D15" s="162">
        <f>IF('选型表'!R15="","",'选型表'!R15)</f>
      </c>
      <c r="E15" s="148">
        <f>IF('选型表'!E15="","",'选型表'!E15)</f>
        <v>1</v>
      </c>
      <c r="F15" s="148">
        <f>IF('选型表'!F15="","",'选型表'!F15)</f>
      </c>
      <c r="G15" s="148" t="str">
        <f>IF('选型表'!G15="","",'选型表'!G15)</f>
        <v>0.71</v>
      </c>
      <c r="H15" s="148" t="str">
        <f>IF('选型表'!H15="","",'选型表'!H15)</f>
        <v>80</v>
      </c>
      <c r="I15" s="148" t="str">
        <f>IF('选型表'!K15="","",'选型表'!K15)</f>
        <v>0.204</v>
      </c>
      <c r="J15" s="176" t="str">
        <f>IF('选型表'!L15="","",'选型表'!L15)</f>
        <v>0.83</v>
      </c>
      <c r="K15" s="148" t="str">
        <f>IF('选型表'!J15="","",'选型表'!J15)</f>
        <v>0.4723</v>
      </c>
      <c r="L15" s="148" t="str">
        <f>IF('选型表'!I15="","",'选型表'!I15)</f>
        <v>0.005</v>
      </c>
      <c r="M15" s="148">
        <f>IF('选型表'!T15="","",'选型表'!T15)</f>
      </c>
      <c r="N15" s="148"/>
      <c r="O15" s="148"/>
      <c r="P15" s="176"/>
      <c r="Q15" s="148"/>
      <c r="R15" s="163" t="str">
        <f>IF('选型表'!Y15="","",'选型表'!Y15)</f>
        <v>S-6</v>
      </c>
      <c r="S15" s="163" t="str">
        <f>IF('选型表'!Z15="","",'选型表'!Z15)</f>
        <v>PLAN12+52</v>
      </c>
      <c r="T15" s="163">
        <f>IF('选型表'!AA15="","",'选型表'!AA15)</f>
      </c>
      <c r="U15" s="163"/>
      <c r="V15" s="915" t="inlineStr">
        <is>
          <t>随机配件（附清单）；两年操作备件（附清单）</t>
        </is>
      </c>
      <c r="W15" s="136"/>
      <c r="X15" s="136"/>
      <c r="Y15" s="136"/>
      <c r="Z15" s="136"/>
      <c r="AA15" s="136"/>
      <c r="AB15" s="136"/>
      <c r="AC15" s="138"/>
    </row>
    <row r="16" spans="1:30" s="33" customFormat="1" ht="72.60" customHeight="1">
      <c r="A16" s="160" t="str">
        <f>IF('选型表'!A16="","",'选型表'!A16)</f>
        <v>009</v>
      </c>
      <c r="B16" s="148" t="str">
        <f>IF('选型表'!C16="","",'选型表'!C16)</f>
        <v>3100-P-4212A/B</v>
      </c>
      <c r="C16" s="161">
        <f>IF('选型表'!Q16="","",'选型表'!Q16)</f>
      </c>
      <c r="D16" s="162">
        <f>IF('选型表'!R16="","",'选型表'!R16)</f>
      </c>
      <c r="E16" s="148">
        <f>IF('选型表'!E16="","",'选型表'!E16)</f>
        <v>2</v>
      </c>
      <c r="F16" s="148" t="str">
        <f>IF('选型表'!F16="","",'选型表'!F16)</f>
        <v>辛烯-1、异辛烯、低聚物</v>
      </c>
      <c r="G16" s="148" t="str">
        <f>IF('选型表'!G16="","",'选型表'!G16)</f>
        <v>0.61</v>
      </c>
      <c r="H16" s="148" t="str">
        <f>IF('选型表'!H16="","",'选型表'!H16)</f>
        <v>141.8</v>
      </c>
      <c r="I16" s="148" t="str">
        <f>IF('选型表'!K16="","",'选型表'!K16)</f>
        <v>0.098</v>
      </c>
      <c r="J16" s="176" t="str">
        <f>IF('选型表'!L16="","",'选型表'!L16)</f>
        <v>0.473</v>
      </c>
      <c r="K16" s="148" t="str">
        <f>IF('选型表'!J16="","",'选型表'!J16)</f>
        <v>0.1445</v>
      </c>
      <c r="L16" s="148" t="str">
        <f>IF('选型表'!I16="","",'选型表'!I16)</f>
        <v>0.17</v>
      </c>
      <c r="M16" s="148">
        <f>IF('选型表'!T16="","",'选型表'!T16)</f>
      </c>
      <c r="N16" s="148"/>
      <c r="O16" s="148"/>
      <c r="P16" s="176"/>
      <c r="Q16" s="148"/>
      <c r="R16" s="163" t="str">
        <f>IF('选型表'!Y16="","",'选型表'!Y16)</f>
        <v>S-6</v>
      </c>
      <c r="S16" s="163" t="str">
        <f>IF('选型表'!Z16="","",'选型表'!Z16)</f>
        <v>PLAN22+52</v>
      </c>
      <c r="T16" s="163">
        <f>IF('选型表'!AA16="","",'选型表'!AA16)</f>
      </c>
      <c r="U16" s="163"/>
      <c r="V16" s="915" t="inlineStr">
        <is>
          <t>随机配件（附清单）；两年操作备件（附清单）</t>
        </is>
      </c>
      <c r="W16" s="136"/>
      <c r="X16" s="136"/>
      <c r="Y16" s="136"/>
      <c r="Z16" s="136"/>
      <c r="AA16" s="136"/>
      <c r="AB16" s="136"/>
      <c r="AC16" s="138"/>
    </row>
    <row r="17" spans="1:30" s="33" customFormat="1" ht="72.60" customHeight="1">
      <c r="A17" s="160" t="str">
        <f>IF('选型表'!A17="","",'选型表'!A17)</f>
        <v>010</v>
      </c>
      <c r="B17" s="148" t="str">
        <f>IF('选型表'!C17="","",'选型表'!C17)</f>
        <v>3100-P-4213A/B</v>
      </c>
      <c r="C17" s="161">
        <f>IF('选型表'!Q17="","",'选型表'!Q17)</f>
      </c>
      <c r="D17" s="162">
        <f>IF('选型表'!R17="","",'选型表'!R17)</f>
      </c>
      <c r="E17" s="148">
        <f>IF('选型表'!E17="","",'选型表'!E17)</f>
        <v>2</v>
      </c>
      <c r="F17" s="148" t="str">
        <f>IF('选型表'!F17="","",'选型表'!F17)</f>
        <v>低聚物、己烷</v>
      </c>
      <c r="G17" s="148" t="str">
        <f>IF('选型表'!G17="","",'选型表'!G17)</f>
        <v>0.815</v>
      </c>
      <c r="H17" s="148" t="str">
        <f>IF('选型表'!H17="","",'选型表'!H17)</f>
        <v>110.8</v>
      </c>
      <c r="I17" s="148" t="str">
        <f>IF('选型表'!K17="","",'选型表'!K17)</f>
        <v>0.261</v>
      </c>
      <c r="J17" s="176" t="str">
        <f>IF('选型表'!L17="","",'选型表'!L17)</f>
        <v>0.5</v>
      </c>
      <c r="K17" s="148" t="str">
        <f>IF('选型表'!J17="","",'选型表'!J17)</f>
        <v>1.0409</v>
      </c>
      <c r="L17" s="148" t="str">
        <f>IF('选型表'!I17="","",'选型表'!I17)</f>
        <v>0.3</v>
      </c>
      <c r="M17" s="148">
        <f>IF('选型表'!T17="","",'选型表'!T17)</f>
      </c>
      <c r="N17" s="148"/>
      <c r="O17" s="148"/>
      <c r="P17" s="176"/>
      <c r="Q17" s="148"/>
      <c r="R17" s="163" t="str">
        <f>IF('选型表'!Y17="","",'选型表'!Y17)</f>
        <v>S-6</v>
      </c>
      <c r="S17" s="163" t="str">
        <f>IF('选型表'!Z17="","",'选型表'!Z17)</f>
        <v>PLAN22+52</v>
      </c>
      <c r="T17" s="163">
        <f>IF('选型表'!AA17="","",'选型表'!AA17)</f>
      </c>
      <c r="U17" s="163"/>
      <c r="V17" s="915" t="inlineStr">
        <is>
          <t>随机配件（附清单）；两年操作备件（附清单）</t>
        </is>
      </c>
      <c r="W17" s="136"/>
      <c r="X17" s="136"/>
      <c r="Y17" s="136"/>
      <c r="Z17" s="136"/>
      <c r="AA17" s="136"/>
      <c r="AB17" s="136"/>
      <c r="AC17" s="138"/>
    </row>
    <row r="18" spans="1:30" s="33" customFormat="1" ht="72.60" customHeight="1">
      <c r="A18" s="160" t="str">
        <f>IF('选型表'!A18="","",'选型表'!A18)</f>
        <v>011</v>
      </c>
      <c r="B18" s="148" t="str">
        <f>IF('选型表'!C18="","",'选型表'!C18)</f>
        <v>3100-P-4223A/B</v>
      </c>
      <c r="C18" s="161">
        <f>IF('选型表'!Q18="","",'选型表'!Q18)</f>
      </c>
      <c r="D18" s="162">
        <f>IF('选型表'!R18="","",'选型表'!R18)</f>
      </c>
      <c r="E18" s="148">
        <f>IF('选型表'!E18="","",'选型表'!E18)</f>
        <v>2</v>
      </c>
      <c r="F18" s="148" t="str">
        <f>IF('选型表'!F18="","",'选型表'!F18)</f>
        <v>辛烯-1、辛烯-2、低聚物</v>
      </c>
      <c r="G18" s="148" t="str">
        <f>IF('选型表'!G18="","",'选型表'!G18)</f>
        <v>0.651</v>
      </c>
      <c r="H18" s="148" t="str">
        <f>IF('选型表'!H18="","",'选型表'!H18)</f>
        <v>145.4</v>
      </c>
      <c r="I18" s="148" t="str">
        <f>IF('选型表'!K18="","",'选型表'!K18)</f>
        <v>0.1</v>
      </c>
      <c r="J18" s="176" t="str">
        <f>IF('选型表'!L18="","",'选型表'!L18)</f>
        <v>0.195</v>
      </c>
      <c r="K18" s="148" t="str">
        <f>IF('选型表'!J18="","",'选型表'!J18)</f>
        <v>0.247</v>
      </c>
      <c r="L18" s="148" t="str">
        <f>IF('选型表'!I18="","",'选型表'!I18)</f>
        <v>0.17</v>
      </c>
      <c r="M18" s="148">
        <f>IF('选型表'!T18="","",'选型表'!T18)</f>
      </c>
      <c r="N18" s="148"/>
      <c r="O18" s="148"/>
      <c r="P18" s="176"/>
      <c r="Q18" s="148"/>
      <c r="R18" s="163" t="str">
        <f>IF('选型表'!Y18="","",'选型表'!Y18)</f>
        <v>S-6</v>
      </c>
      <c r="S18" s="163" t="str">
        <f>IF('选型表'!Z18="","",'选型表'!Z18)</f>
        <v>PLAN22+52</v>
      </c>
      <c r="T18" s="163">
        <f>IF('选型表'!AA18="","",'选型表'!AA18)</f>
      </c>
      <c r="U18" s="163"/>
      <c r="V18" s="915" t="inlineStr">
        <is>
          <t>随机配件（附清单）；两年操作备件（附清单）</t>
        </is>
      </c>
      <c r="W18" s="136"/>
      <c r="X18" s="136"/>
      <c r="Y18" s="136"/>
      <c r="Z18" s="136"/>
      <c r="AA18" s="136"/>
      <c r="AB18" s="136"/>
      <c r="AC18" s="138"/>
    </row>
    <row r="19" spans="1:30" s="33" customFormat="1" ht="72.60" customHeight="1">
      <c r="A19" s="160" t="str">
        <f>IF('选型表'!A19="","",'选型表'!A19)</f>
        <v>012</v>
      </c>
      <c r="B19" s="148" t="str">
        <f>IF('选型表'!C19="","",'选型表'!C19)</f>
        <v>3100-P-4233A/B</v>
      </c>
      <c r="C19" s="161">
        <f>IF('选型表'!Q19="","",'选型表'!Q19)</f>
      </c>
      <c r="D19" s="162">
        <f>IF('选型表'!R19="","",'选型表'!R19)</f>
      </c>
      <c r="E19" s="148">
        <f>IF('选型表'!E19="","",'选型表'!E19)</f>
        <v>2</v>
      </c>
      <c r="F19" s="148" t="str">
        <f>IF('选型表'!F19="","",'选型表'!F19)</f>
        <v>工况1：己烷、辛烯-1、辛烯-2、低聚物
工况2：己烷、低聚物</v>
      </c>
      <c r="G19" s="148" t="str">
        <f>IF('选型表'!G19="","",'选型表'!G19)</f>
        <v>0.671/0.597</v>
      </c>
      <c r="H19" s="148" t="str">
        <f>IF('选型表'!H19="","",'选型表'!H19)</f>
        <v>40/60</v>
      </c>
      <c r="I19" s="148" t="str">
        <f>IF('选型表'!K19="","",'选型表'!K19)</f>
        <v>0.202/0.2</v>
      </c>
      <c r="J19" s="176" t="str">
        <f>IF('选型表'!L19="","",'选型表'!L19)</f>
        <v>0.453/0.551</v>
      </c>
      <c r="K19" s="148" t="str">
        <f>IF('选型表'!J19="","",'选型表'!J19)</f>
        <v>0.3106/0.1865</v>
      </c>
      <c r="L19" s="148" t="str">
        <f>IF('选型表'!I19="","",'选型表'!I19)</f>
        <v>0.032</v>
      </c>
      <c r="M19" s="148">
        <f>IF('选型表'!T19="","",'选型表'!T19)</f>
      </c>
      <c r="N19" s="148"/>
      <c r="O19" s="148"/>
      <c r="P19" s="176"/>
      <c r="Q19" s="148"/>
      <c r="R19" s="163" t="str">
        <f>IF('选型表'!Y19="","",'选型表'!Y19)</f>
        <v>S-6</v>
      </c>
      <c r="S19" s="163" t="str">
        <f>IF('选型表'!Z19="","",'选型表'!Z19)</f>
        <v>PLAN12+52</v>
      </c>
      <c r="T19" s="163">
        <f>IF('选型表'!AA19="","",'选型表'!AA19)</f>
      </c>
      <c r="U19" s="163"/>
      <c r="V19" s="915" t="inlineStr">
        <is>
          <t>随机配件（附清单）；两年操作备件（附清单）</t>
        </is>
      </c>
      <c r="W19" s="136"/>
      <c r="X19" s="136"/>
      <c r="Y19" s="136"/>
      <c r="Z19" s="136"/>
      <c r="AA19" s="136"/>
      <c r="AB19" s="136"/>
      <c r="AC19" s="138"/>
    </row>
    <row r="20" spans="1:30" s="33" customFormat="1" ht="72.60" customHeight="1">
      <c r="A20" s="160" t="str">
        <f>IF('选型表'!A20="","",'选型表'!A20)</f>
        <v>013</v>
      </c>
      <c r="B20" s="148" t="str">
        <f>IF('选型表'!C20="","",'选型表'!C20)</f>
        <v>3100-P-4234</v>
      </c>
      <c r="C20" s="161">
        <f>IF('选型表'!Q20="","",'选型表'!Q20)</f>
      </c>
      <c r="D20" s="162">
        <f>IF('选型表'!R20="","",'选型表'!R20)</f>
      </c>
      <c r="E20" s="148">
        <f>IF('选型表'!E20="","",'选型表'!E20)</f>
        <v>1</v>
      </c>
      <c r="F20" s="148" t="str">
        <f>IF('选型表'!F20="","",'选型表'!F20)</f>
        <v>工况1：异辛烯、低聚物
工况2：低聚物</v>
      </c>
      <c r="G20" s="148" t="str">
        <f>IF('选型表'!G20="","",'选型表'!G20)</f>
        <v>0.71/0.841</v>
      </c>
      <c r="H20" s="148" t="str">
        <f>IF('选型表'!H20="","",'选型表'!H20)</f>
        <v>80</v>
      </c>
      <c r="I20" s="148" t="str">
        <f>IF('选型表'!K20="","",'选型表'!K20)</f>
        <v>0.204/0.207</v>
      </c>
      <c r="J20" s="176" t="str">
        <f>IF('选型表'!L20="","",'选型表'!L20)</f>
        <v>0.83/0.949</v>
      </c>
      <c r="K20" s="148" t="str">
        <f>IF('选型表'!J20="","",'选型表'!J20)</f>
        <v>0.4723/1.8022</v>
      </c>
      <c r="L20" s="148" t="str">
        <f>IF('选型表'!I20="","",'选型表'!I20)</f>
        <v>0.005</v>
      </c>
      <c r="M20" s="148">
        <f>IF('选型表'!T20="","",'选型表'!T20)</f>
      </c>
      <c r="N20" s="148"/>
      <c r="O20" s="148"/>
      <c r="P20" s="176"/>
      <c r="Q20" s="148"/>
      <c r="R20" s="163" t="str">
        <f>IF('选型表'!Y20="","",'选型表'!Y20)</f>
        <v>S-6</v>
      </c>
      <c r="S20" s="163" t="str">
        <f>IF('选型表'!Z20="","",'选型表'!Z20)</f>
        <v>PLAN12+52</v>
      </c>
      <c r="T20" s="163">
        <f>IF('选型表'!AA20="","",'选型表'!AA20)</f>
      </c>
      <c r="U20" s="163"/>
      <c r="V20" s="915" t="inlineStr">
        <is>
          <t>随机配件（附清单）；两年操作备件（附清单）</t>
        </is>
      </c>
      <c r="W20" s="136"/>
      <c r="X20" s="136"/>
      <c r="Y20" s="136"/>
      <c r="Z20" s="136"/>
      <c r="AA20" s="136"/>
      <c r="AB20" s="136"/>
      <c r="AC20" s="138"/>
    </row>
    <row r="21" spans="1:30" s="33" customFormat="1" ht="72.60" customHeight="1">
      <c r="A21" s="160" t="str">
        <f>IF('选型表'!A21="","",'选型表'!A21)</f>
        <v>014</v>
      </c>
      <c r="B21" s="148" t="str">
        <f>IF('选型表'!C21="","",'选型表'!C21)</f>
        <v>3100-P-8121A/B</v>
      </c>
      <c r="C21" s="161">
        <f>IF('选型表'!Q21="","",'选型表'!Q21)</f>
      </c>
      <c r="D21" s="162">
        <f>IF('选型表'!R21="","",'选型表'!R21)</f>
      </c>
      <c r="E21" s="148">
        <f>IF('选型表'!E21="","",'选型表'!E21)</f>
        <v>2</v>
      </c>
      <c r="F21" s="148" t="str">
        <f>IF('选型表'!F21="","",'选型表'!F21)</f>
        <v>蒸汽凝液</v>
      </c>
      <c r="G21" s="148" t="str">
        <f>IF('选型表'!G21="","",'选型表'!G21)</f>
        <v>0.957</v>
      </c>
      <c r="H21" s="148" t="str">
        <f>IF('选型表'!H21="","",'选型表'!H21)</f>
        <v>101</v>
      </c>
      <c r="I21" s="148" t="str">
        <f>IF('选型表'!K21="","",'选型表'!K21)</f>
        <v>0.06</v>
      </c>
      <c r="J21" s="176" t="str">
        <f>IF('选型表'!L21="","",'选型表'!L21)</f>
        <v>0.9</v>
      </c>
      <c r="K21" s="148" t="str">
        <f>IF('选型表'!J21="","",'选型表'!J21)</f>
        <v>0.2752</v>
      </c>
      <c r="L21" s="148" t="str">
        <f>IF('选型表'!I21="","",'选型表'!I21)</f>
        <v>0.11</v>
      </c>
      <c r="M21" s="148">
        <f>IF('选型表'!T21="","",'选型表'!T21)</f>
      </c>
      <c r="N21" s="148"/>
      <c r="O21" s="148"/>
      <c r="P21" s="176"/>
      <c r="Q21" s="148"/>
      <c r="R21" s="163" t="str">
        <f>IF('选型表'!Y21="","",'选型表'!Y21)</f>
        <v>C-6</v>
      </c>
      <c r="S21" s="163" t="str">
        <f>IF('选型表'!Z21="","",'选型表'!Z21)</f>
        <v>PLAN23</v>
      </c>
      <c r="T21" s="163">
        <f>IF('选型表'!AA21="","",'选型表'!AA21)</f>
      </c>
      <c r="U21" s="163"/>
      <c r="V21" s="915" t="inlineStr">
        <is>
          <t>随机配件（附清单）；两年操作备件（附清单）</t>
        </is>
      </c>
      <c r="W21" s="136"/>
      <c r="X21" s="136"/>
      <c r="Y21" s="136"/>
      <c r="Z21" s="136"/>
      <c r="AA21" s="136"/>
      <c r="AB21" s="136"/>
      <c r="AC21" s="138"/>
    </row>
    <row r="22" spans="1:30" s="33" customFormat="1" ht="72.60" customHeight="1">
      <c r="A22" s="160" t="str">
        <f>IF('选型表'!A22="","",'选型表'!A22)</f>
        <v>015</v>
      </c>
      <c r="B22" s="148" t="str">
        <f>IF('选型表'!C22="","",'选型表'!C22)</f>
        <v>3100-P-8151AB</v>
      </c>
      <c r="C22" s="161">
        <f>IF('选型表'!Q22="","",'选型表'!Q22)</f>
      </c>
      <c r="D22" s="162">
        <f>IF('选型表'!R22="","",'选型表'!R22)</f>
      </c>
      <c r="E22" s="148">
        <f>IF('选型表'!E22="","",'选型表'!E22)</f>
        <v>2</v>
      </c>
      <c r="F22" s="148" t="str">
        <f>IF('选型表'!F22="","",'选型表'!F22)</f>
        <v>火炬凝液</v>
      </c>
      <c r="G22" s="148" t="str">
        <f>IF('选型表'!G22="","",'选型表'!G22)</f>
        <v>0.642~1</v>
      </c>
      <c r="H22" s="148" t="str">
        <f>IF('选型表'!H22="","",'选型表'!H22)</f>
        <v>160</v>
      </c>
      <c r="I22" s="148" t="str">
        <f>IF('选型表'!K22="","",'选型表'!K22)</f>
        <v>0.15</v>
      </c>
      <c r="J22" s="176" t="str">
        <f>IF('选型表'!L22="","",'选型表'!L22)</f>
        <v>1.1</v>
      </c>
      <c r="K22" s="148">
        <f>IF('选型表'!J22="","",'选型表'!J22)</f>
      </c>
      <c r="L22" s="148">
        <f>IF('选型表'!I22="","",'选型表'!I22)</f>
      </c>
      <c r="M22" s="148">
        <f>IF('选型表'!T22="","",'选型表'!T22)</f>
      </c>
      <c r="N22" s="148"/>
      <c r="O22" s="148"/>
      <c r="P22" s="176"/>
      <c r="Q22" s="148"/>
      <c r="R22" s="163" t="str">
        <f>IF('选型表'!Y22="","",'选型表'!Y22)</f>
        <v>S-6</v>
      </c>
      <c r="S22" s="163" t="str">
        <f>IF('选型表'!Z22="","",'选型表'!Z22)</f>
        <v>PLAN23+53B</v>
      </c>
      <c r="T22" s="163">
        <f>IF('选型表'!AA22="","",'选型表'!AA22)</f>
      </c>
      <c r="U22" s="163"/>
      <c r="V22" s="915" t="inlineStr">
        <is>
          <t>随机配件（附清单）；两年操作备件（附清单）</t>
        </is>
      </c>
      <c r="W22" s="136"/>
      <c r="X22" s="136"/>
      <c r="Y22" s="136"/>
      <c r="Z22" s="136"/>
      <c r="AA22" s="136"/>
      <c r="AB22" s="136"/>
      <c r="AC22" s="138"/>
    </row>
    <row r="23" spans="1:30" s="33" customFormat="1" ht="72.60" customHeight="1">
      <c r="A23" s="160" t="str">
        <f>IF('选型表'!A23="","",'选型表'!A23)</f>
        <v>016</v>
      </c>
      <c r="B23" s="148" t="str">
        <f>IF('选型表'!C23="","",'选型表'!C23)</f>
        <v>3100-P-8171</v>
      </c>
      <c r="C23" s="161">
        <f>IF('选型表'!Q23="","",'选型表'!Q23)</f>
      </c>
      <c r="D23" s="162">
        <f>IF('选型表'!R23="","",'选型表'!R23)</f>
      </c>
      <c r="E23" s="148">
        <f>IF('选型表'!E23="","",'选型表'!E23)</f>
        <v>1</v>
      </c>
      <c r="F23" s="148" t="str">
        <f>IF('选型表'!F23="","",'选型表'!F23)</f>
        <v>废气冷凝液</v>
      </c>
      <c r="G23" s="148" t="str">
        <f>IF('选型表'!G23="","",'选型表'!G23)</f>
        <v>0.7</v>
      </c>
      <c r="H23" s="148" t="str">
        <f>IF('选型表'!H23="","",'选型表'!H23)</f>
        <v>-18</v>
      </c>
      <c r="I23" s="148" t="str">
        <f>IF('选型表'!K23="","",'选型表'!K23)</f>
        <v>0.01</v>
      </c>
      <c r="J23" s="176" t="str">
        <f>IF('选型表'!L23="","",'选型表'!L23)</f>
        <v>0.52</v>
      </c>
      <c r="K23" s="148">
        <f>IF('选型表'!J23="","",'选型表'!J23)</f>
      </c>
      <c r="L23" s="148" t="str">
        <f>IF('选型表'!I23="","",'选型表'!I23)</f>
        <v>0.01</v>
      </c>
      <c r="M23" s="148">
        <f>IF('选型表'!T23="","",'选型表'!T23)</f>
      </c>
      <c r="N23" s="148"/>
      <c r="O23" s="148"/>
      <c r="P23" s="176"/>
      <c r="Q23" s="148"/>
      <c r="R23" s="163" t="str">
        <f>IF('选型表'!Y23="","",'选型表'!Y23)</f>
        <v>S-6</v>
      </c>
      <c r="S23" s="163" t="str">
        <f>IF('选型表'!Z23="","",'选型表'!Z23)</f>
        <v>PLAN11+53B</v>
      </c>
      <c r="T23" s="163">
        <f>IF('选型表'!AA23="","",'选型表'!AA23)</f>
      </c>
      <c r="U23" s="163"/>
      <c r="V23" s="915" t="inlineStr">
        <is>
          <t>随机配件（附清单）；两年操作备件（附清单）</t>
        </is>
      </c>
      <c r="W23" s="136"/>
      <c r="X23" s="136"/>
      <c r="Y23" s="136"/>
      <c r="Z23" s="136"/>
      <c r="AA23" s="136"/>
      <c r="AB23" s="136"/>
      <c r="AC23" s="138"/>
    </row>
    <row r="24" spans="1:30" s="33" customFormat="1" ht="72.60" customHeight="1">
      <c r="A24" s="160" t="str">
        <f>IF('选型表'!A24="","",'选型表'!A24)</f>
        <v>017</v>
      </c>
      <c r="B24" s="148" t="str">
        <f>IF('选型表'!C24="","",'选型表'!C24)</f>
        <v>3100-P-8221A/B</v>
      </c>
      <c r="C24" s="161">
        <f>IF('选型表'!Q24="","",'选型表'!Q24)</f>
      </c>
      <c r="D24" s="162">
        <f>IF('选型表'!R24="","",'选型表'!R24)</f>
      </c>
      <c r="E24" s="148">
        <f>IF('选型表'!E24="","",'选型表'!E24)</f>
        <v>2</v>
      </c>
      <c r="F24" s="148" t="str">
        <f>IF('选型表'!F24="","",'选型表'!F24)</f>
        <v>蒸汽凝液</v>
      </c>
      <c r="G24" s="148" t="str">
        <f>IF('选型表'!G24="","",'选型表'!G24)</f>
        <v>0.957</v>
      </c>
      <c r="H24" s="148" t="str">
        <f>IF('选型表'!H24="","",'选型表'!H24)</f>
        <v>101</v>
      </c>
      <c r="I24" s="148" t="str">
        <f>IF('选型表'!K24="","",'选型表'!K24)</f>
        <v>0.06</v>
      </c>
      <c r="J24" s="176" t="str">
        <f>IF('选型表'!L24="","",'选型表'!L24)</f>
        <v>0.9</v>
      </c>
      <c r="K24" s="148" t="str">
        <f>IF('选型表'!J24="","",'选型表'!J24)</f>
        <v>0.2752</v>
      </c>
      <c r="L24" s="148" t="str">
        <f>IF('选型表'!I24="","",'选型表'!I24)</f>
        <v>0.11</v>
      </c>
      <c r="M24" s="148">
        <f>IF('选型表'!T24="","",'选型表'!T24)</f>
      </c>
      <c r="N24" s="148"/>
      <c r="O24" s="148"/>
      <c r="P24" s="176"/>
      <c r="Q24" s="148"/>
      <c r="R24" s="163" t="str">
        <f>IF('选型表'!Y24="","",'选型表'!Y24)</f>
        <v>C-6</v>
      </c>
      <c r="S24" s="163" t="str">
        <f>IF('选型表'!Z24="","",'选型表'!Z24)</f>
        <v>PLAN23</v>
      </c>
      <c r="T24" s="163">
        <f>IF('选型表'!AA24="","",'选型表'!AA24)</f>
      </c>
      <c r="U24" s="163"/>
      <c r="V24" s="915" t="inlineStr">
        <is>
          <t>随机配件（附清单）；两年操作备件（附清单）</t>
        </is>
      </c>
      <c r="W24" s="136"/>
      <c r="X24" s="136"/>
      <c r="Y24" s="136"/>
      <c r="Z24" s="136"/>
      <c r="AA24" s="136"/>
      <c r="AB24" s="136"/>
      <c r="AC24" s="138"/>
    </row>
    <row r="25" spans="1:30" s="33" customFormat="1" ht="72.60" customHeight="1">
      <c r="A25" s="160" t="str">
        <f>IF('选型表'!A25="","",'选型表'!A25)</f>
        <v>018</v>
      </c>
      <c r="B25" s="148" t="str">
        <f>IF('选型表'!C25="","",'选型表'!C25)</f>
        <v>3100-P-8301A/B</v>
      </c>
      <c r="C25" s="161">
        <f>IF('选型表'!Q25="","",'选型表'!Q25)</f>
      </c>
      <c r="D25" s="162">
        <f>IF('选型表'!R25="","",'选型表'!R25)</f>
      </c>
      <c r="E25" s="148">
        <f>IF('选型表'!E25="","",'选型表'!E25)</f>
        <v>2</v>
      </c>
      <c r="F25" s="148" t="str">
        <f>IF('选型表'!F25="","",'选型表'!F25)</f>
        <v>乙二醇溶液</v>
      </c>
      <c r="G25" s="148" t="str">
        <f>IF('选型表'!G25="","",'选型表'!G25)</f>
        <v>1.07379</v>
      </c>
      <c r="H25" s="148" t="str">
        <f>IF('选型表'!H25="","",'选型表'!H25)</f>
        <v>-20</v>
      </c>
      <c r="I25" s="148" t="str">
        <f>IF('选型表'!K25="","",'选型表'!K25)</f>
        <v>0.02</v>
      </c>
      <c r="J25" s="176" t="str">
        <f>IF('选型表'!L25="","",'选型表'!L25)</f>
        <v>0.85</v>
      </c>
      <c r="K25" s="148" t="str">
        <f>IF('选型表'!J25="","",'选型表'!J25)</f>
        <v>12.21</v>
      </c>
      <c r="L25" s="148" t="str">
        <f>IF('选型表'!I25="","",'选型表'!I25)</f>
        <v>0.002</v>
      </c>
      <c r="M25" s="148">
        <f>IF('选型表'!T25="","",'选型表'!T25)</f>
      </c>
      <c r="N25" s="148"/>
      <c r="O25" s="148"/>
      <c r="P25" s="176"/>
      <c r="Q25" s="148"/>
      <c r="R25" s="163" t="str">
        <f>IF('选型表'!Y25="","",'选型表'!Y25)</f>
        <v>S-6</v>
      </c>
      <c r="S25" s="163" t="str">
        <f>IF('选型表'!Z25="","",'选型表'!Z25)</f>
        <v>PLAN11</v>
      </c>
      <c r="T25" s="163">
        <f>IF('选型表'!AA25="","",'选型表'!AA25)</f>
      </c>
      <c r="U25" s="163"/>
      <c r="V25" s="915" t="inlineStr">
        <is>
          <t>随机配件（附清单）；两年操作备件（附清单）</t>
        </is>
      </c>
      <c r="W25" s="136"/>
      <c r="X25" s="136"/>
      <c r="Y25" s="136"/>
      <c r="Z25" s="136"/>
      <c r="AA25" s="136"/>
      <c r="AB25" s="136"/>
      <c r="AC25" s="138"/>
    </row>
    <row r="26" spans="1:30" s="33" customFormat="1" ht="72.60" customHeight="1">
      <c r="A26" s="160" t="str">
        <f>IF('选型表'!A26="","",'选型表'!A26)</f>
        <v>019</v>
      </c>
      <c r="B26" s="148" t="str">
        <f>IF('选型表'!C26="","",'选型表'!C26)</f>
        <v>3100-P-8302A/B</v>
      </c>
      <c r="C26" s="161">
        <f>IF('选型表'!Q26="","",'选型表'!Q26)</f>
      </c>
      <c r="D26" s="162">
        <f>IF('选型表'!R26="","",'选型表'!R26)</f>
      </c>
      <c r="E26" s="148">
        <f>IF('选型表'!E26="","",'选型表'!E26)</f>
        <v>2</v>
      </c>
      <c r="F26" s="148" t="str">
        <f>IF('选型表'!F26="","",'选型表'!F26)</f>
        <v>乙二醇溶液</v>
      </c>
      <c r="G26" s="148" t="str">
        <f>IF('选型表'!G26="","",'选型表'!G26)</f>
        <v>1.0739</v>
      </c>
      <c r="H26" s="148" t="str">
        <f>IF('选型表'!H26="","",'选型表'!H26)</f>
        <v>-20</v>
      </c>
      <c r="I26" s="148" t="str">
        <f>IF('选型表'!K26="","",'选型表'!K26)</f>
        <v>0.02</v>
      </c>
      <c r="J26" s="176" t="str">
        <f>IF('选型表'!L26="","",'选型表'!L26)</f>
        <v>0.85</v>
      </c>
      <c r="K26" s="148" t="str">
        <f>IF('选型表'!J26="","",'选型表'!J26)</f>
        <v>12.21</v>
      </c>
      <c r="L26" s="148" t="str">
        <f>IF('选型表'!I26="","",'选型表'!I26)</f>
        <v>0.002</v>
      </c>
      <c r="M26" s="148">
        <f>IF('选型表'!T26="","",'选型表'!T26)</f>
      </c>
      <c r="N26" s="148"/>
      <c r="O26" s="148"/>
      <c r="P26" s="176"/>
      <c r="Q26" s="148"/>
      <c r="R26" s="163" t="str">
        <f>IF('选型表'!Y26="","",'选型表'!Y26)</f>
        <v>S-6</v>
      </c>
      <c r="S26" s="163" t="str">
        <f>IF('选型表'!Z26="","",'选型表'!Z26)</f>
        <v>PLAN11</v>
      </c>
      <c r="T26" s="163">
        <f>IF('选型表'!AA26="","",'选型表'!AA26)</f>
      </c>
      <c r="U26" s="163"/>
      <c r="V26" s="915" t="inlineStr">
        <is>
          <t>随机配件（附清单）；两年操作备件（附清单）</t>
        </is>
      </c>
      <c r="W26" s="136"/>
      <c r="X26" s="136"/>
      <c r="Y26" s="136"/>
      <c r="Z26" s="136"/>
      <c r="AA26" s="136"/>
      <c r="AB26" s="136"/>
      <c r="AC26" s="138"/>
    </row>
    <row r="27" spans="1:30" s="33" customFormat="1" ht="72.60" customHeight="1">
      <c r="A27" s="160" t="str">
        <f>IF('选型表'!A27="","",'选型表'!A27)</f>
        <v>020</v>
      </c>
      <c r="B27" s="148" t="str">
        <f>IF('选型表'!C27="","",'选型表'!C27)</f>
        <v>3100-P-8303A/B/C</v>
      </c>
      <c r="C27" s="161">
        <f>IF('选型表'!Q27="","",'选型表'!Q27)</f>
      </c>
      <c r="D27" s="162">
        <f>IF('选型表'!R27="","",'选型表'!R27)</f>
      </c>
      <c r="E27" s="148">
        <f>IF('选型表'!E27="","",'选型表'!E27)</f>
        <v>3</v>
      </c>
      <c r="F27" s="148" t="str">
        <f>IF('选型表'!F27="","",'选型表'!F27)</f>
        <v>冷水</v>
      </c>
      <c r="G27" s="148" t="str">
        <f>IF('选型表'!G27="","",'选型表'!G27)</f>
        <v>0.998</v>
      </c>
      <c r="H27" s="148" t="str">
        <f>IF('选型表'!H27="","",'选型表'!H27)</f>
        <v>12</v>
      </c>
      <c r="I27" s="148" t="str">
        <f>IF('选型表'!K27="","",'选型表'!K27)</f>
        <v>0.02</v>
      </c>
      <c r="J27" s="176" t="str">
        <f>IF('选型表'!L27="","",'选型表'!L27)</f>
        <v>0.83</v>
      </c>
      <c r="K27" s="148" t="str">
        <f>IF('选型表'!J27="","",'选型表'!J27)</f>
        <v>1.23</v>
      </c>
      <c r="L27" s="148" t="str">
        <f>IF('选型表'!I27="","",'选型表'!I27)</f>
        <v>0.00489</v>
      </c>
      <c r="M27" s="148">
        <f>IF('选型表'!T27="","",'选型表'!T27)</f>
      </c>
      <c r="N27" s="148"/>
      <c r="O27" s="148"/>
      <c r="P27" s="176"/>
      <c r="Q27" s="148"/>
      <c r="R27" s="163">
        <f>IF('选型表'!Y27="","",'选型表'!Y27)</f>
      </c>
      <c r="S27" s="163" t="str">
        <f>IF('选型表'!Z27="","",'选型表'!Z27)</f>
        <v>PLAN11</v>
      </c>
      <c r="T27" s="163">
        <f>IF('选型表'!AA27="","",'选型表'!AA27)</f>
      </c>
      <c r="U27" s="163"/>
      <c r="V27" s="915" t="inlineStr">
        <is>
          <t>随机配件（附清单）；两年操作备件（附清单）</t>
        </is>
      </c>
      <c r="W27" s="136"/>
      <c r="X27" s="136"/>
      <c r="Y27" s="136"/>
      <c r="Z27" s="136"/>
      <c r="AA27" s="136"/>
      <c r="AB27" s="136"/>
      <c r="AC27" s="138"/>
    </row>
    <row r="28" spans="1:30" ht="23.1" customHeight="1">
      <c r="A28" s="164"/>
      <c r="B28" s="165"/>
      <c r="C28" s="166"/>
      <c r="D28" s="167" t="s">
        <v>154</v>
      </c>
      <c r="E28" s="168">
        <f>SUM(E8:E27)</f>
        <v>38</v>
      </c>
      <c r="F28" s="149" t="s">
        <v>182</v>
      </c>
      <c r="G28" s="149"/>
      <c r="H28" s="708"/>
      <c r="I28" s="708"/>
      <c r="J28" s="150"/>
      <c r="K28" s="708"/>
      <c r="L28" s="708"/>
      <c r="M28" s="151"/>
      <c r="N28" s="149"/>
      <c r="O28" s="152"/>
      <c r="P28" s="153"/>
      <c r="Q28" s="153"/>
      <c r="R28" s="153"/>
      <c r="S28" s="153"/>
      <c r="T28" s="153"/>
      <c r="U28" s="153"/>
      <c r="V28" s="153"/>
      <c r="W28" s="153"/>
      <c r="X28" s="153"/>
      <c r="Y28" s="153"/>
      <c r="Z28" s="153"/>
      <c r="AA28" s="168"/>
      <c r="AB28" s="153"/>
      <c r="AC28" s="169"/>
    </row>
    <row r="29" spans="1:30" s="30" customFormat="1" ht="23.1" customHeight="1">
      <c r="A29" s="729"/>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c r="Z29" s="730"/>
      <c r="AA29" s="730"/>
      <c r="AB29" s="730"/>
      <c r="AC29" s="731"/>
    </row>
    <row r="30" spans="1:30" s="30" customFormat="1" ht="206.00" customHeight="1">
      <c r="A30" s="732" t="s">
        <v>155</v>
      </c>
      <c r="B30" s="733"/>
      <c r="C30" s="733"/>
      <c r="D30" s="733"/>
      <c r="E30" s="733"/>
      <c r="F30" s="733"/>
      <c r="G30" s="733"/>
      <c r="H30" s="733"/>
      <c r="I30" s="733"/>
      <c r="J30" s="734" t="s">
        <v>185</v>
      </c>
      <c r="K30" s="733"/>
      <c r="L30" s="733"/>
      <c r="M30" s="733"/>
      <c r="N30" s="733"/>
      <c r="O30" s="916" t="inlineStr">
        <is>
          <t xml:space="preserve">其它约定事项：
1、机械密封应满足API 682标准要求，采用集装式结构
2、输送易燃易爆、毒性、高温、低温或高污染机泵应采用双端面机械密封，副密封在主密封失效时可安全平稳运行时间不小于24小时
3、当泵送介质温度高于176℃时应提供高温用金属波纹管密封
4、机械密封在额定工况下连续运行寿命至少应为25000h
5、密封系统在设计和制造上应能满足连续运行时间不少于25000小时，在役时间不少于16000小时
6、密封本体设计必须考虑可在介质温度下运行，保证辅助系统意外中断时密封可正常运行不少于8小时
7、所有外侧密封应能保证在内侧密封泄漏时正常运行不小于8小时
8、密封配置应遵循中国石油炼化企业高危泵管理指导意见</t>
        </is>
      </c>
      <c r="P30" s="710"/>
      <c r="Q30" s="710"/>
      <c r="R30" s="710"/>
      <c r="S30" s="710"/>
      <c r="T30" s="710"/>
      <c r="U30" s="710"/>
      <c r="V30" s="710"/>
      <c r="W30" s="710"/>
      <c r="X30" s="710"/>
      <c r="Y30" s="710"/>
      <c r="Z30" s="710"/>
      <c r="AA30" s="710"/>
      <c r="AB30" s="710"/>
      <c r="AC30" s="711"/>
    </row>
    <row r="31" spans="1:30" s="30" customFormat="1" ht="72" customHeight="1">
      <c r="A31" s="726" t="s">
        <v>157</v>
      </c>
      <c r="B31" s="727"/>
      <c r="C31" s="727"/>
      <c r="D31" s="727"/>
      <c r="E31" s="727"/>
      <c r="F31" s="727"/>
      <c r="G31" s="727"/>
      <c r="H31" s="727"/>
      <c r="I31" s="727"/>
      <c r="J31" s="728" t="s">
        <v>187</v>
      </c>
      <c r="K31" s="727"/>
      <c r="L31" s="727"/>
      <c r="M31" s="727"/>
      <c r="N31" s="727"/>
      <c r="O31" s="712"/>
      <c r="P31" s="713"/>
      <c r="Q31" s="713"/>
      <c r="R31" s="713"/>
      <c r="S31" s="713"/>
      <c r="T31" s="713"/>
      <c r="U31" s="713"/>
      <c r="V31" s="713"/>
      <c r="W31" s="713"/>
      <c r="X31" s="713"/>
      <c r="Y31" s="713"/>
      <c r="Z31" s="713"/>
      <c r="AA31" s="713"/>
      <c r="AB31" s="713"/>
      <c r="AC31" s="714"/>
    </row>
    <row r="32" spans="1:30" s="30" customFormat="1" ht="28.5" customHeight="1">
      <c r="A32" s="699" t="s">
        <v>369</v>
      </c>
      <c r="B32" s="699"/>
      <c r="C32" s="699"/>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row>
    <row r="33" spans="1:30">
      <c r="A33" s="35"/>
    </row>
    <row r="38" spans="11:18">
      <c r="K38" s="700"/>
      <c r="L38" s="700"/>
      <c r="M38" s="700"/>
      <c r="N38" s="700"/>
      <c r="O38" s="700"/>
      <c r="P38" s="700"/>
      <c r="Q38" s="700"/>
      <c r="R38" s="700"/>
    </row>
  </sheetData>
  <sheetProtection formatCells="0" formatColumns="0" formatRows="0" insertColumns="0" insertRows="0" insertHyperlinks="0" deleteColumns="0" deleteRows="0" sort="0" autoFilter="0" pivotTables="0"/>
  <mergeCells count="60">
    <mergeCell ref="O30:AC31"/>
    <mergeCell ref="C5:D7"/>
    <mergeCell ref="Y6:Z7"/>
    <mergeCell ref="L2:U3"/>
    <mergeCell ref="J2:K3"/>
    <mergeCell ref="A31:I31"/>
    <mergeCell ref="J31:N31"/>
    <mergeCell ref="K28:L28"/>
    <mergeCell ref="A29:AC29"/>
    <mergeCell ref="A30:I30"/>
    <mergeCell ref="J30:N30"/>
    <mergeCell ref="Q5:Q7"/>
    <mergeCell ref="R5:R7"/>
    <mergeCell ref="S5:S7"/>
    <mergeCell ref="T5:T7"/>
    <mergeCell ref="U5:U7"/>
    <mergeCell ref="A32:AC32"/>
    <mergeCell ref="K38:R38"/>
    <mergeCell ref="A5:A7"/>
    <mergeCell ref="B5:B7"/>
    <mergeCell ref="E5:E7"/>
    <mergeCell ref="F6:F7"/>
    <mergeCell ref="G6:G7"/>
    <mergeCell ref="H6:H7"/>
    <mergeCell ref="K6:K7"/>
    <mergeCell ref="L6:L7"/>
    <mergeCell ref="M6:M7"/>
    <mergeCell ref="N6:N7"/>
    <mergeCell ref="O5:O7"/>
    <mergeCell ref="P5:P7"/>
    <mergeCell ref="I6:J6"/>
    <mergeCell ref="H28:I28"/>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orientation="landscape" r:id="rId1" fitToWidth="1" fitToHeight="0"/>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159</v>
      </c>
      <c r="B3" s="800"/>
      <c r="C3" s="801"/>
      <c r="D3" s="801"/>
      <c r="E3" s="801"/>
      <c r="F3" s="205"/>
      <c r="G3" s="802" t="s">
        <v>160</v>
      </c>
      <c r="H3" s="802"/>
      <c r="I3" s="803">
        <f>IF('封面'!E8="","",'封面'!E8)</f>
      </c>
      <c r="J3" s="803"/>
      <c r="K3" s="206"/>
      <c r="L3" s="802" t="s">
        <v>130</v>
      </c>
      <c r="M3" s="802"/>
      <c r="N3" s="802"/>
      <c r="O3" s="803"/>
      <c r="P3" s="803"/>
      <c r="Q3" s="803"/>
      <c r="R3" s="803"/>
      <c r="S3" s="803"/>
      <c r="T3" s="462" t="s">
        <v>161</v>
      </c>
    </row>
    <row r="4" spans="1:21" s="211" customFormat="1" ht="33.75" customHeight="1" thickTop="1">
      <c r="A4" s="789" t="s">
        <v>0</v>
      </c>
      <c r="B4" s="790"/>
      <c r="C4" s="791"/>
      <c r="D4" s="792"/>
      <c r="E4" s="792"/>
      <c r="F4" s="793"/>
      <c r="G4" s="208"/>
      <c r="H4" s="209"/>
      <c r="I4" s="794" t="s">
        <v>162</v>
      </c>
      <c r="J4" s="794"/>
      <c r="K4" s="794"/>
      <c r="L4" s="795"/>
      <c r="M4" s="798" t="s">
        <v>132</v>
      </c>
      <c r="N4" s="799"/>
      <c r="O4" s="790"/>
      <c r="P4" s="790"/>
      <c r="Q4" s="210" t="s">
        <v>163</v>
      </c>
      <c r="R4" s="790"/>
      <c r="S4" s="806"/>
      <c r="T4" s="462"/>
    </row>
    <row r="5" spans="1:21" s="211" customFormat="1" ht="41.25" customHeight="1" thickBot="1">
      <c r="A5" s="782" t="s">
        <v>133</v>
      </c>
      <c r="B5" s="783"/>
      <c r="C5" s="784"/>
      <c r="D5" s="785"/>
      <c r="E5" s="785"/>
      <c r="F5" s="786"/>
      <c r="G5" s="212"/>
      <c r="H5" s="213"/>
      <c r="I5" s="796"/>
      <c r="J5" s="796"/>
      <c r="K5" s="796"/>
      <c r="L5" s="797"/>
      <c r="M5" s="787" t="s">
        <v>134</v>
      </c>
      <c r="N5" s="788"/>
      <c r="O5" s="783"/>
      <c r="P5" s="783"/>
      <c r="Q5" s="214" t="s">
        <v>135</v>
      </c>
      <c r="R5" s="804"/>
      <c r="S5" s="805"/>
      <c r="T5" s="462"/>
    </row>
    <row r="6" spans="1:21" s="216" customFormat="1" ht="30" customHeight="1" thickTop="1">
      <c r="A6" s="776" t="s">
        <v>164</v>
      </c>
      <c r="B6" s="634" t="s">
        <v>138</v>
      </c>
      <c r="C6" s="778" t="s">
        <v>139</v>
      </c>
      <c r="D6" s="779"/>
      <c r="E6" s="634" t="s">
        <v>142</v>
      </c>
      <c r="F6" s="215" t="s">
        <v>165</v>
      </c>
      <c r="G6" s="215" t="s">
        <v>166</v>
      </c>
      <c r="H6" s="634" t="s">
        <v>118</v>
      </c>
      <c r="I6" s="633" t="s">
        <v>167</v>
      </c>
      <c r="J6" s="773" t="s">
        <v>168</v>
      </c>
      <c r="K6" s="773" t="s">
        <v>169</v>
      </c>
      <c r="L6" s="773" t="s">
        <v>170</v>
      </c>
      <c r="M6" s="775" t="s">
        <v>171</v>
      </c>
      <c r="N6" s="773" t="s">
        <v>172</v>
      </c>
      <c r="O6" s="775" t="s">
        <v>173</v>
      </c>
      <c r="P6" s="215" t="s">
        <v>174</v>
      </c>
      <c r="Q6" s="215" t="s">
        <v>152</v>
      </c>
      <c r="R6" s="215" t="s">
        <v>175</v>
      </c>
      <c r="S6" s="807" t="s">
        <v>176</v>
      </c>
      <c r="T6" s="462"/>
    </row>
    <row r="7" spans="1:21" s="216" customFormat="1" ht="30" customHeight="1">
      <c r="A7" s="777"/>
      <c r="B7" s="631"/>
      <c r="C7" s="780"/>
      <c r="D7" s="781"/>
      <c r="E7" s="631"/>
      <c r="F7" s="217" t="s">
        <v>177</v>
      </c>
      <c r="G7" s="217" t="s">
        <v>178</v>
      </c>
      <c r="H7" s="631"/>
      <c r="I7" s="634"/>
      <c r="J7" s="774"/>
      <c r="K7" s="774"/>
      <c r="L7" s="774"/>
      <c r="M7" s="774"/>
      <c r="N7" s="774"/>
      <c r="O7" s="774"/>
      <c r="P7" s="217" t="s">
        <v>179</v>
      </c>
      <c r="Q7" s="217" t="s">
        <v>179</v>
      </c>
      <c r="R7" s="217" t="s">
        <v>180</v>
      </c>
      <c r="S7" s="808"/>
      <c r="T7" s="462"/>
    </row>
    <row r="8" spans="1:21" s="223" customFormat="1" ht="72.60" customHeight="1">
      <c r="A8" s="218" t="str">
        <f>IF('选型表'!A8="","",'选型表'!A8)</f>
        <v>001</v>
      </c>
      <c r="B8" s="219" t="str">
        <f>IF('选型表'!C8="","",'选型表'!C8)</f>
        <v>3100-P-3133A/B</v>
      </c>
      <c r="C8" s="179"/>
      <c r="D8" s="235">
        <f>IF('选型表'!R8="","",'选型表'!R8)</f>
      </c>
      <c r="E8" s="176">
        <f>IF('选型表'!AB8="","",'选型表'!AB8)</f>
      </c>
      <c r="F8" s="177">
        <f>IF('选型表'!T8="","",'选型表'!T8)</f>
      </c>
      <c r="G8" s="176">
        <f>IF('选型表'!AC8="","",'选型表'!AC8)</f>
      </c>
      <c r="H8" s="220">
        <f>IF('选型表'!E8="","",'选型表'!E8)</f>
        <v>2</v>
      </c>
      <c r="I8" s="221"/>
      <c r="J8" s="283" t="inlineStr">
        <is>
          <t>380/3/50</t>
        </is>
      </c>
      <c r="K8" s="917" t="inlineStr">
        <is>
          <t>dIIBT4/IP55/F</t>
        </is>
      </c>
      <c r="L8" s="283" t="inlineStr">
        <is>
          <t>B</t>
        </is>
      </c>
      <c r="M8" s="283"/>
      <c r="N8" s="918" t="inlineStr">
        <is>
          <t xml:space="preserve">铠装电缆
喇叭口</t>
        </is>
      </c>
      <c r="O8" s="283" t="inlineStr">
        <is>
          <t>户外</t>
        </is>
      </c>
      <c r="P8" s="221"/>
      <c r="Q8" s="221"/>
      <c r="R8" s="221"/>
      <c r="S8" s="222"/>
      <c r="T8" s="462"/>
    </row>
    <row r="9" spans="1:21" s="223" customFormat="1" ht="72.60" customHeight="1">
      <c r="A9" s="218" t="str">
        <f>IF('选型表'!A9="","",'选型表'!A9)</f>
        <v>002</v>
      </c>
      <c r="B9" s="219" t="str">
        <f>IF('选型表'!C9="","",'选型表'!C9)</f>
        <v>3100-P-3143A/B</v>
      </c>
      <c r="C9" s="179"/>
      <c r="D9" s="235">
        <f>IF('选型表'!R9="","",'选型表'!R9)</f>
      </c>
      <c r="E9" s="176">
        <f>IF('选型表'!AB9="","",'选型表'!AB9)</f>
      </c>
      <c r="F9" s="177">
        <f>IF('选型表'!T9="","",'选型表'!T9)</f>
      </c>
      <c r="G9" s="176">
        <f>IF('选型表'!AC9="","",'选型表'!AC9)</f>
      </c>
      <c r="H9" s="220">
        <f>IF('选型表'!E9="","",'选型表'!E9)</f>
        <v>2</v>
      </c>
      <c r="I9" s="221"/>
      <c r="J9" s="283" t="inlineStr">
        <is>
          <t>380/3/50</t>
        </is>
      </c>
      <c r="K9" s="917" t="inlineStr">
        <is>
          <t>dIIBT4/IP55/F</t>
        </is>
      </c>
      <c r="L9" s="283" t="inlineStr">
        <is>
          <t>B</t>
        </is>
      </c>
      <c r="M9" s="283"/>
      <c r="N9" s="918" t="inlineStr">
        <is>
          <t xml:space="preserve">铠装电缆
喇叭口</t>
        </is>
      </c>
      <c r="O9" s="283" t="inlineStr">
        <is>
          <t>户外</t>
        </is>
      </c>
      <c r="P9" s="221"/>
      <c r="Q9" s="221"/>
      <c r="R9" s="221"/>
      <c r="S9" s="222"/>
    </row>
    <row r="10" spans="1:21" s="223" customFormat="1" ht="72.60" customHeight="1">
      <c r="A10" s="218" t="str">
        <f>IF('选型表'!A10="","",'选型表'!A10)</f>
        <v>003</v>
      </c>
      <c r="B10" s="219" t="str">
        <f>IF('选型表'!C10="","",'选型表'!C10)</f>
        <v>3100-P-3233A/B</v>
      </c>
      <c r="C10" s="179"/>
      <c r="D10" s="235">
        <f>IF('选型表'!R10="","",'选型表'!R10)</f>
      </c>
      <c r="E10" s="176">
        <f>IF('选型表'!AB10="","",'选型表'!AB10)</f>
      </c>
      <c r="F10" s="177">
        <f>IF('选型表'!T10="","",'选型表'!T10)</f>
      </c>
      <c r="G10" s="176">
        <f>IF('选型表'!AC10="","",'选型表'!AC10)</f>
      </c>
      <c r="H10" s="220">
        <f>IF('选型表'!E10="","",'选型表'!E10)</f>
        <v>2</v>
      </c>
      <c r="I10" s="221"/>
      <c r="J10" s="283" t="inlineStr">
        <is>
          <t>380/3/50</t>
        </is>
      </c>
      <c r="K10" s="917" t="inlineStr">
        <is>
          <t>dIIBT4/IP55/F</t>
        </is>
      </c>
      <c r="L10" s="283" t="inlineStr">
        <is>
          <t>B</t>
        </is>
      </c>
      <c r="M10" s="283"/>
      <c r="N10" s="918" t="inlineStr">
        <is>
          <t xml:space="preserve">铠装电缆
喇叭口</t>
        </is>
      </c>
      <c r="O10" s="283" t="inlineStr">
        <is>
          <t>户外</t>
        </is>
      </c>
      <c r="P10" s="221"/>
      <c r="Q10" s="221"/>
      <c r="R10" s="221"/>
      <c r="S10" s="222"/>
      <c r="T10" s="462"/>
    </row>
    <row r="11" spans="1:21" s="223" customFormat="1" ht="72.60" customHeight="1">
      <c r="A11" s="218" t="str">
        <f>IF('选型表'!A11="","",'选型表'!A11)</f>
        <v>004</v>
      </c>
      <c r="B11" s="219" t="str">
        <f>IF('选型表'!C11="","",'选型表'!C11)</f>
        <v>3100-P-3243A/B</v>
      </c>
      <c r="C11" s="179"/>
      <c r="D11" s="235">
        <f>IF('选型表'!R11="","",'选型表'!R11)</f>
      </c>
      <c r="E11" s="176">
        <f>IF('选型表'!AB11="","",'选型表'!AB11)</f>
      </c>
      <c r="F11" s="177">
        <f>IF('选型表'!T11="","",'选型表'!T11)</f>
      </c>
      <c r="G11" s="176">
        <f>IF('选型表'!AC11="","",'选型表'!AC11)</f>
      </c>
      <c r="H11" s="220">
        <f>IF('选型表'!E11="","",'选型表'!E11)</f>
        <v>2</v>
      </c>
      <c r="I11" s="221"/>
      <c r="J11" s="283" t="inlineStr">
        <is>
          <t>380/3/50</t>
        </is>
      </c>
      <c r="K11" s="917" t="inlineStr">
        <is>
          <t>dIIBT4/IP55/F</t>
        </is>
      </c>
      <c r="L11" s="283" t="inlineStr">
        <is>
          <t>B</t>
        </is>
      </c>
      <c r="M11" s="283"/>
      <c r="N11" s="918" t="inlineStr">
        <is>
          <t xml:space="preserve">铠装电缆
喇叭口</t>
        </is>
      </c>
      <c r="O11" s="283" t="inlineStr">
        <is>
          <t>户外</t>
        </is>
      </c>
      <c r="P11" s="221"/>
      <c r="Q11" s="221"/>
      <c r="R11" s="221"/>
      <c r="S11" s="222"/>
      <c r="T11" s="462"/>
    </row>
    <row r="12" spans="1:21" s="223" customFormat="1" ht="72.60" customHeight="1">
      <c r="A12" s="218" t="str">
        <f>IF('选型表'!A12="","",'选型表'!A12)</f>
        <v>005</v>
      </c>
      <c r="B12" s="219" t="str">
        <f>IF('选型表'!C12="","",'选型表'!C12)</f>
        <v>3100-P-4112A/B</v>
      </c>
      <c r="C12" s="179"/>
      <c r="D12" s="235">
        <f>IF('选型表'!R12="","",'选型表'!R12)</f>
      </c>
      <c r="E12" s="176">
        <f>IF('选型表'!AB12="","",'选型表'!AB12)</f>
      </c>
      <c r="F12" s="177">
        <f>IF('选型表'!T12="","",'选型表'!T12)</f>
      </c>
      <c r="G12" s="176">
        <f>IF('选型表'!AC12="","",'选型表'!AC12)</f>
      </c>
      <c r="H12" s="220">
        <f>IF('选型表'!E12="","",'选型表'!E12)</f>
        <v>2</v>
      </c>
      <c r="I12" s="221"/>
      <c r="J12" s="283" t="inlineStr">
        <is>
          <t>380/3/50</t>
        </is>
      </c>
      <c r="K12" s="917" t="inlineStr">
        <is>
          <t>dIIBT4/IP55/F</t>
        </is>
      </c>
      <c r="L12" s="283" t="inlineStr">
        <is>
          <t>B</t>
        </is>
      </c>
      <c r="M12" s="283"/>
      <c r="N12" s="918" t="inlineStr">
        <is>
          <t xml:space="preserve">铠装电缆
喇叭口</t>
        </is>
      </c>
      <c r="O12" s="283" t="inlineStr">
        <is>
          <t>户外</t>
        </is>
      </c>
      <c r="P12" s="221"/>
      <c r="Q12" s="221"/>
      <c r="R12" s="221"/>
      <c r="S12" s="222"/>
      <c r="T12" s="462"/>
    </row>
    <row r="13" spans="1:21" s="223" customFormat="1" ht="72.60" customHeight="1">
      <c r="A13" s="218" t="str">
        <f>IF('选型表'!A13="","",'选型表'!A13)</f>
        <v>006</v>
      </c>
      <c r="B13" s="219" t="str">
        <f>IF('选型表'!C13="","",'选型表'!C13)</f>
        <v>3100-P-4123A/B</v>
      </c>
      <c r="C13" s="179"/>
      <c r="D13" s="235">
        <f>IF('选型表'!R13="","",'选型表'!R13)</f>
      </c>
      <c r="E13" s="176">
        <f>IF('选型表'!AB13="","",'选型表'!AB13)</f>
      </c>
      <c r="F13" s="177">
        <f>IF('选型表'!T13="","",'选型表'!T13)</f>
      </c>
      <c r="G13" s="176">
        <f>IF('选型表'!AC13="","",'选型表'!AC13)</f>
      </c>
      <c r="H13" s="220">
        <f>IF('选型表'!E13="","",'选型表'!E13)</f>
        <v>2</v>
      </c>
      <c r="I13" s="221"/>
      <c r="J13" s="283" t="inlineStr">
        <is>
          <t>380/3/50</t>
        </is>
      </c>
      <c r="K13" s="917" t="inlineStr">
        <is>
          <t>dIIBT4/IP55/F</t>
        </is>
      </c>
      <c r="L13" s="283" t="inlineStr">
        <is>
          <t>B</t>
        </is>
      </c>
      <c r="M13" s="283"/>
      <c r="N13" s="918" t="inlineStr">
        <is>
          <t xml:space="preserve">铠装电缆
喇叭口</t>
        </is>
      </c>
      <c r="O13" s="283" t="inlineStr">
        <is>
          <t>户外</t>
        </is>
      </c>
      <c r="P13" s="221"/>
      <c r="Q13" s="221"/>
      <c r="R13" s="221"/>
      <c r="S13" s="222"/>
      <c r="T13" s="462"/>
    </row>
    <row r="14" spans="1:21" s="223" customFormat="1" ht="72.60" customHeight="1">
      <c r="A14" s="218" t="str">
        <f>IF('选型表'!A14="","",'选型表'!A14)</f>
        <v>007</v>
      </c>
      <c r="B14" s="219" t="str">
        <f>IF('选型表'!C14="","",'选型表'!C14)</f>
        <v>3100-P-4133A/B</v>
      </c>
      <c r="C14" s="179"/>
      <c r="D14" s="235">
        <f>IF('选型表'!R14="","",'选型表'!R14)</f>
      </c>
      <c r="E14" s="176">
        <f>IF('选型表'!AB14="","",'选型表'!AB14)</f>
      </c>
      <c r="F14" s="177">
        <f>IF('选型表'!T14="","",'选型表'!T14)</f>
      </c>
      <c r="G14" s="176">
        <f>IF('选型表'!AC14="","",'选型表'!AC14)</f>
      </c>
      <c r="H14" s="220">
        <f>IF('选型表'!E14="","",'选型表'!E14)</f>
        <v>2</v>
      </c>
      <c r="I14" s="221"/>
      <c r="J14" s="283" t="inlineStr">
        <is>
          <t>380/3/50</t>
        </is>
      </c>
      <c r="K14" s="917" t="inlineStr">
        <is>
          <t>dIIBT4/IP55/F</t>
        </is>
      </c>
      <c r="L14" s="283" t="inlineStr">
        <is>
          <t>B</t>
        </is>
      </c>
      <c r="M14" s="283"/>
      <c r="N14" s="918" t="inlineStr">
        <is>
          <t xml:space="preserve">铠装电缆
喇叭口</t>
        </is>
      </c>
      <c r="O14" s="283" t="inlineStr">
        <is>
          <t>户外</t>
        </is>
      </c>
      <c r="P14" s="221"/>
      <c r="Q14" s="221"/>
      <c r="R14" s="221"/>
      <c r="S14" s="222"/>
      <c r="T14" s="462"/>
    </row>
    <row r="15" spans="1:21" s="223" customFormat="1" ht="72.60" customHeight="1">
      <c r="A15" s="218" t="str">
        <f>IF('选型表'!A15="","",'选型表'!A15)</f>
        <v>008</v>
      </c>
      <c r="B15" s="219" t="str">
        <f>IF('选型表'!C15="","",'选型表'!C15)</f>
        <v>3100-P-4134</v>
      </c>
      <c r="C15" s="179"/>
      <c r="D15" s="235">
        <f>IF('选型表'!R15="","",'选型表'!R15)</f>
      </c>
      <c r="E15" s="176">
        <f>IF('选型表'!AB15="","",'选型表'!AB15)</f>
      </c>
      <c r="F15" s="177">
        <f>IF('选型表'!T15="","",'选型表'!T15)</f>
      </c>
      <c r="G15" s="176">
        <f>IF('选型表'!AC15="","",'选型表'!AC15)</f>
      </c>
      <c r="H15" s="220">
        <f>IF('选型表'!E15="","",'选型表'!E15)</f>
        <v>1</v>
      </c>
      <c r="I15" s="221"/>
      <c r="J15" s="283" t="inlineStr">
        <is>
          <t>380/3/50</t>
        </is>
      </c>
      <c r="K15" s="917" t="inlineStr">
        <is>
          <t>dIIBT4/IP55/F</t>
        </is>
      </c>
      <c r="L15" s="283" t="inlineStr">
        <is>
          <t>B</t>
        </is>
      </c>
      <c r="M15" s="283"/>
      <c r="N15" s="918" t="inlineStr">
        <is>
          <t xml:space="preserve">铠装电缆
喇叭口</t>
        </is>
      </c>
      <c r="O15" s="283" t="inlineStr">
        <is>
          <t>户外</t>
        </is>
      </c>
      <c r="P15" s="221"/>
      <c r="Q15" s="221"/>
      <c r="R15" s="221"/>
      <c r="S15" s="222"/>
      <c r="T15" s="462"/>
    </row>
    <row r="16" spans="1:21" s="223" customFormat="1" ht="72.60" customHeight="1">
      <c r="A16" s="218" t="str">
        <f>IF('选型表'!A16="","",'选型表'!A16)</f>
        <v>009</v>
      </c>
      <c r="B16" s="219" t="str">
        <f>IF('选型表'!C16="","",'选型表'!C16)</f>
        <v>3100-P-4212A/B</v>
      </c>
      <c r="C16" s="179"/>
      <c r="D16" s="235">
        <f>IF('选型表'!R16="","",'选型表'!R16)</f>
      </c>
      <c r="E16" s="176">
        <f>IF('选型表'!AB16="","",'选型表'!AB16)</f>
      </c>
      <c r="F16" s="177">
        <f>IF('选型表'!T16="","",'选型表'!T16)</f>
      </c>
      <c r="G16" s="176">
        <f>IF('选型表'!AC16="","",'选型表'!AC16)</f>
      </c>
      <c r="H16" s="220">
        <f>IF('选型表'!E16="","",'选型表'!E16)</f>
        <v>2</v>
      </c>
      <c r="I16" s="221"/>
      <c r="J16" s="283" t="inlineStr">
        <is>
          <t>380/3/50</t>
        </is>
      </c>
      <c r="K16" s="917" t="inlineStr">
        <is>
          <t>dIIBT4/IP55/F</t>
        </is>
      </c>
      <c r="L16" s="283" t="inlineStr">
        <is>
          <t>B</t>
        </is>
      </c>
      <c r="M16" s="283"/>
      <c r="N16" s="918" t="inlineStr">
        <is>
          <t xml:space="preserve">铠装电缆
喇叭口</t>
        </is>
      </c>
      <c r="O16" s="283" t="inlineStr">
        <is>
          <t>户外</t>
        </is>
      </c>
      <c r="P16" s="221"/>
      <c r="Q16" s="221"/>
      <c r="R16" s="221"/>
      <c r="S16" s="222"/>
      <c r="T16" s="462"/>
    </row>
    <row r="17" spans="1:21" s="223" customFormat="1" ht="72.60" customHeight="1">
      <c r="A17" s="218" t="str">
        <f>IF('选型表'!A17="","",'选型表'!A17)</f>
        <v>010</v>
      </c>
      <c r="B17" s="219" t="str">
        <f>IF('选型表'!C17="","",'选型表'!C17)</f>
        <v>3100-P-4213A/B</v>
      </c>
      <c r="C17" s="179"/>
      <c r="D17" s="235">
        <f>IF('选型表'!R17="","",'选型表'!R17)</f>
      </c>
      <c r="E17" s="176">
        <f>IF('选型表'!AB17="","",'选型表'!AB17)</f>
      </c>
      <c r="F17" s="177">
        <f>IF('选型表'!T17="","",'选型表'!T17)</f>
      </c>
      <c r="G17" s="176">
        <f>IF('选型表'!AC17="","",'选型表'!AC17)</f>
      </c>
      <c r="H17" s="220">
        <f>IF('选型表'!E17="","",'选型表'!E17)</f>
        <v>2</v>
      </c>
      <c r="I17" s="221"/>
      <c r="J17" s="283" t="inlineStr">
        <is>
          <t>380/3/50</t>
        </is>
      </c>
      <c r="K17" s="917" t="inlineStr">
        <is>
          <t>dIIBT4/IP55/F</t>
        </is>
      </c>
      <c r="L17" s="283" t="inlineStr">
        <is>
          <t>B</t>
        </is>
      </c>
      <c r="M17" s="283"/>
      <c r="N17" s="918" t="inlineStr">
        <is>
          <t xml:space="preserve">铠装电缆
喇叭口</t>
        </is>
      </c>
      <c r="O17" s="283" t="inlineStr">
        <is>
          <t>户外</t>
        </is>
      </c>
      <c r="P17" s="221"/>
      <c r="Q17" s="221"/>
      <c r="R17" s="221"/>
      <c r="S17" s="222"/>
      <c r="T17" s="462"/>
    </row>
    <row r="18" spans="1:21" s="223" customFormat="1" ht="72.60" customHeight="1">
      <c r="A18" s="218" t="str">
        <f>IF('选型表'!A18="","",'选型表'!A18)</f>
        <v>011</v>
      </c>
      <c r="B18" s="219" t="str">
        <f>IF('选型表'!C18="","",'选型表'!C18)</f>
        <v>3100-P-4223A/B</v>
      </c>
      <c r="C18" s="179"/>
      <c r="D18" s="235">
        <f>IF('选型表'!R18="","",'选型表'!R18)</f>
      </c>
      <c r="E18" s="176">
        <f>IF('选型表'!AB18="","",'选型表'!AB18)</f>
      </c>
      <c r="F18" s="177">
        <f>IF('选型表'!T18="","",'选型表'!T18)</f>
      </c>
      <c r="G18" s="176">
        <f>IF('选型表'!AC18="","",'选型表'!AC18)</f>
      </c>
      <c r="H18" s="220">
        <f>IF('选型表'!E18="","",'选型表'!E18)</f>
        <v>2</v>
      </c>
      <c r="I18" s="221"/>
      <c r="J18" s="283" t="inlineStr">
        <is>
          <t>380/3/50</t>
        </is>
      </c>
      <c r="K18" s="917" t="inlineStr">
        <is>
          <t>dIIBT4/IP55/F</t>
        </is>
      </c>
      <c r="L18" s="283" t="inlineStr">
        <is>
          <t>B</t>
        </is>
      </c>
      <c r="M18" s="283"/>
      <c r="N18" s="918" t="inlineStr">
        <is>
          <t xml:space="preserve">铠装电缆
喇叭口</t>
        </is>
      </c>
      <c r="O18" s="283" t="inlineStr">
        <is>
          <t>户外</t>
        </is>
      </c>
      <c r="P18" s="221"/>
      <c r="Q18" s="221"/>
      <c r="R18" s="221"/>
      <c r="S18" s="222"/>
      <c r="T18" s="462"/>
    </row>
    <row r="19" spans="1:21" s="223" customFormat="1" ht="72.60" customHeight="1">
      <c r="A19" s="218" t="str">
        <f>IF('选型表'!A19="","",'选型表'!A19)</f>
        <v>012</v>
      </c>
      <c r="B19" s="219" t="str">
        <f>IF('选型表'!C19="","",'选型表'!C19)</f>
        <v>3100-P-4233A/B</v>
      </c>
      <c r="C19" s="179"/>
      <c r="D19" s="235">
        <f>IF('选型表'!R19="","",'选型表'!R19)</f>
      </c>
      <c r="E19" s="176">
        <f>IF('选型表'!AB19="","",'选型表'!AB19)</f>
      </c>
      <c r="F19" s="177">
        <f>IF('选型表'!T19="","",'选型表'!T19)</f>
      </c>
      <c r="G19" s="176">
        <f>IF('选型表'!AC19="","",'选型表'!AC19)</f>
      </c>
      <c r="H19" s="220">
        <f>IF('选型表'!E19="","",'选型表'!E19)</f>
        <v>2</v>
      </c>
      <c r="I19" s="221"/>
      <c r="J19" s="283" t="inlineStr">
        <is>
          <t>380/3/50</t>
        </is>
      </c>
      <c r="K19" s="917" t="inlineStr">
        <is>
          <t>dIIBT4/IP55/F</t>
        </is>
      </c>
      <c r="L19" s="283" t="inlineStr">
        <is>
          <t>B</t>
        </is>
      </c>
      <c r="M19" s="283"/>
      <c r="N19" s="918" t="inlineStr">
        <is>
          <t xml:space="preserve">铠装电缆
喇叭口</t>
        </is>
      </c>
      <c r="O19" s="283" t="inlineStr">
        <is>
          <t>户外</t>
        </is>
      </c>
      <c r="P19" s="221"/>
      <c r="Q19" s="221"/>
      <c r="R19" s="221"/>
      <c r="S19" s="222"/>
      <c r="T19" s="462"/>
    </row>
    <row r="20" spans="1:21" s="223" customFormat="1" ht="72.60" customHeight="1">
      <c r="A20" s="218" t="str">
        <f>IF('选型表'!A20="","",'选型表'!A20)</f>
        <v>013</v>
      </c>
      <c r="B20" s="219" t="str">
        <f>IF('选型表'!C20="","",'选型表'!C20)</f>
        <v>3100-P-4234</v>
      </c>
      <c r="C20" s="179"/>
      <c r="D20" s="235">
        <f>IF('选型表'!R20="","",'选型表'!R20)</f>
      </c>
      <c r="E20" s="176">
        <f>IF('选型表'!AB20="","",'选型表'!AB20)</f>
      </c>
      <c r="F20" s="177">
        <f>IF('选型表'!T20="","",'选型表'!T20)</f>
      </c>
      <c r="G20" s="176">
        <f>IF('选型表'!AC20="","",'选型表'!AC20)</f>
      </c>
      <c r="H20" s="220">
        <f>IF('选型表'!E20="","",'选型表'!E20)</f>
        <v>1</v>
      </c>
      <c r="I20" s="221"/>
      <c r="J20" s="283" t="inlineStr">
        <is>
          <t>380/3/50</t>
        </is>
      </c>
      <c r="K20" s="917" t="inlineStr">
        <is>
          <t>dIIBT4/IP55/F</t>
        </is>
      </c>
      <c r="L20" s="283" t="inlineStr">
        <is>
          <t>B</t>
        </is>
      </c>
      <c r="M20" s="283"/>
      <c r="N20" s="918" t="inlineStr">
        <is>
          <t xml:space="preserve">铠装电缆
喇叭口</t>
        </is>
      </c>
      <c r="O20" s="283" t="inlineStr">
        <is>
          <t>户外</t>
        </is>
      </c>
      <c r="P20" s="221"/>
      <c r="Q20" s="221"/>
      <c r="R20" s="221"/>
      <c r="S20" s="222"/>
      <c r="T20" s="462"/>
    </row>
    <row r="21" spans="1:21" s="223" customFormat="1" ht="72.60" customHeight="1">
      <c r="A21" s="218" t="str">
        <f>IF('选型表'!A21="","",'选型表'!A21)</f>
        <v>014</v>
      </c>
      <c r="B21" s="219" t="str">
        <f>IF('选型表'!C21="","",'选型表'!C21)</f>
        <v>3100-P-8121A/B</v>
      </c>
      <c r="C21" s="179"/>
      <c r="D21" s="235">
        <f>IF('选型表'!R21="","",'选型表'!R21)</f>
      </c>
      <c r="E21" s="176">
        <f>IF('选型表'!AB21="","",'选型表'!AB21)</f>
      </c>
      <c r="F21" s="177">
        <f>IF('选型表'!T21="","",'选型表'!T21)</f>
      </c>
      <c r="G21" s="176">
        <f>IF('选型表'!AC21="","",'选型表'!AC21)</f>
      </c>
      <c r="H21" s="220">
        <f>IF('选型表'!E21="","",'选型表'!E21)</f>
        <v>2</v>
      </c>
      <c r="I21" s="221"/>
      <c r="J21" s="283" t="inlineStr">
        <is>
          <t>380/3/50</t>
        </is>
      </c>
      <c r="K21" s="917" t="inlineStr">
        <is>
          <t>dIIBT4/IP55/F</t>
        </is>
      </c>
      <c r="L21" s="283" t="inlineStr">
        <is>
          <t>B</t>
        </is>
      </c>
      <c r="M21" s="283"/>
      <c r="N21" s="918" t="inlineStr">
        <is>
          <t xml:space="preserve">铠装电缆
喇叭口</t>
        </is>
      </c>
      <c r="O21" s="283" t="inlineStr">
        <is>
          <t>户外</t>
        </is>
      </c>
      <c r="P21" s="221"/>
      <c r="Q21" s="221"/>
      <c r="R21" s="221"/>
      <c r="S21" s="222"/>
      <c r="T21" s="462"/>
    </row>
    <row r="22" spans="1:21" s="223" customFormat="1" ht="72.60" customHeight="1">
      <c r="A22" s="218" t="str">
        <f>IF('选型表'!A22="","",'选型表'!A22)</f>
        <v>015</v>
      </c>
      <c r="B22" s="219" t="str">
        <f>IF('选型表'!C22="","",'选型表'!C22)</f>
        <v>3100-P-8151AB</v>
      </c>
      <c r="C22" s="179"/>
      <c r="D22" s="235">
        <f>IF('选型表'!R22="","",'选型表'!R22)</f>
      </c>
      <c r="E22" s="176">
        <f>IF('选型表'!AB22="","",'选型表'!AB22)</f>
      </c>
      <c r="F22" s="177">
        <f>IF('选型表'!T22="","",'选型表'!T22)</f>
      </c>
      <c r="G22" s="176">
        <f>IF('选型表'!AC22="","",'选型表'!AC22)</f>
      </c>
      <c r="H22" s="220">
        <f>IF('选型表'!E22="","",'选型表'!E22)</f>
        <v>2</v>
      </c>
      <c r="I22" s="221"/>
      <c r="J22" s="283" t="inlineStr">
        <is>
          <t>380/3/50</t>
        </is>
      </c>
      <c r="K22" s="917" t="inlineStr">
        <is>
          <t>dIIBT4/IP55/F</t>
        </is>
      </c>
      <c r="L22" s="283" t="inlineStr">
        <is>
          <t>B</t>
        </is>
      </c>
      <c r="M22" s="283"/>
      <c r="N22" s="918" t="inlineStr">
        <is>
          <t xml:space="preserve">铠装电缆
喇叭口</t>
        </is>
      </c>
      <c r="O22" s="283" t="inlineStr">
        <is>
          <t>户外</t>
        </is>
      </c>
      <c r="P22" s="221"/>
      <c r="Q22" s="221"/>
      <c r="R22" s="221"/>
      <c r="S22" s="222"/>
      <c r="T22" s="462"/>
    </row>
    <row r="23" spans="1:21" s="223" customFormat="1" ht="72.60" customHeight="1">
      <c r="A23" s="218" t="str">
        <f>IF('选型表'!A23="","",'选型表'!A23)</f>
        <v>016</v>
      </c>
      <c r="B23" s="219" t="str">
        <f>IF('选型表'!C23="","",'选型表'!C23)</f>
        <v>3100-P-8171</v>
      </c>
      <c r="C23" s="179"/>
      <c r="D23" s="235">
        <f>IF('选型表'!R23="","",'选型表'!R23)</f>
      </c>
      <c r="E23" s="176">
        <f>IF('选型表'!AB23="","",'选型表'!AB23)</f>
      </c>
      <c r="F23" s="177">
        <f>IF('选型表'!T23="","",'选型表'!T23)</f>
      </c>
      <c r="G23" s="176">
        <f>IF('选型表'!AC23="","",'选型表'!AC23)</f>
      </c>
      <c r="H23" s="220">
        <f>IF('选型表'!E23="","",'选型表'!E23)</f>
        <v>1</v>
      </c>
      <c r="I23" s="221"/>
      <c r="J23" s="283" t="inlineStr">
        <is>
          <t>380/3/50</t>
        </is>
      </c>
      <c r="K23" s="917" t="inlineStr">
        <is>
          <t>dIIBT4/IP55/F</t>
        </is>
      </c>
      <c r="L23" s="283" t="inlineStr">
        <is>
          <t>B</t>
        </is>
      </c>
      <c r="M23" s="283"/>
      <c r="N23" s="918" t="inlineStr">
        <is>
          <t xml:space="preserve">铠装电缆
喇叭口</t>
        </is>
      </c>
      <c r="O23" s="283" t="inlineStr">
        <is>
          <t>户外</t>
        </is>
      </c>
      <c r="P23" s="221"/>
      <c r="Q23" s="221"/>
      <c r="R23" s="221"/>
      <c r="S23" s="222"/>
      <c r="T23" s="462"/>
    </row>
    <row r="24" spans="1:21" s="223" customFormat="1" ht="72.60" customHeight="1">
      <c r="A24" s="218" t="str">
        <f>IF('选型表'!A24="","",'选型表'!A24)</f>
        <v>017</v>
      </c>
      <c r="B24" s="219" t="str">
        <f>IF('选型表'!C24="","",'选型表'!C24)</f>
        <v>3100-P-8221A/B</v>
      </c>
      <c r="C24" s="179"/>
      <c r="D24" s="235">
        <f>IF('选型表'!R24="","",'选型表'!R24)</f>
      </c>
      <c r="E24" s="176">
        <f>IF('选型表'!AB24="","",'选型表'!AB24)</f>
      </c>
      <c r="F24" s="177">
        <f>IF('选型表'!T24="","",'选型表'!T24)</f>
      </c>
      <c r="G24" s="176">
        <f>IF('选型表'!AC24="","",'选型表'!AC24)</f>
      </c>
      <c r="H24" s="220">
        <f>IF('选型表'!E24="","",'选型表'!E24)</f>
        <v>2</v>
      </c>
      <c r="I24" s="221"/>
      <c r="J24" s="283" t="inlineStr">
        <is>
          <t>380/3/50</t>
        </is>
      </c>
      <c r="K24" s="917" t="inlineStr">
        <is>
          <t>dIIBT4/IP55/F</t>
        </is>
      </c>
      <c r="L24" s="283" t="inlineStr">
        <is>
          <t>B</t>
        </is>
      </c>
      <c r="M24" s="283"/>
      <c r="N24" s="918" t="inlineStr">
        <is>
          <t xml:space="preserve">铠装电缆
喇叭口</t>
        </is>
      </c>
      <c r="O24" s="283" t="inlineStr">
        <is>
          <t>户外</t>
        </is>
      </c>
      <c r="P24" s="221"/>
      <c r="Q24" s="221"/>
      <c r="R24" s="221"/>
      <c r="S24" s="222"/>
      <c r="T24" s="462"/>
    </row>
    <row r="25" spans="1:21" s="223" customFormat="1" ht="72.60" customHeight="1">
      <c r="A25" s="218" t="str">
        <f>IF('选型表'!A25="","",'选型表'!A25)</f>
        <v>018</v>
      </c>
      <c r="B25" s="219" t="str">
        <f>IF('选型表'!C25="","",'选型表'!C25)</f>
        <v>3100-P-8301A/B</v>
      </c>
      <c r="C25" s="179"/>
      <c r="D25" s="235">
        <f>IF('选型表'!R25="","",'选型表'!R25)</f>
      </c>
      <c r="E25" s="176">
        <f>IF('选型表'!AB25="","",'选型表'!AB25)</f>
      </c>
      <c r="F25" s="177">
        <f>IF('选型表'!T25="","",'选型表'!T25)</f>
      </c>
      <c r="G25" s="176">
        <f>IF('选型表'!AC25="","",'选型表'!AC25)</f>
      </c>
      <c r="H25" s="220">
        <f>IF('选型表'!E25="","",'选型表'!E25)</f>
        <v>2</v>
      </c>
      <c r="I25" s="221"/>
      <c r="J25" s="283" t="inlineStr">
        <is>
          <t>380/3/50</t>
        </is>
      </c>
      <c r="K25" s="917" t="inlineStr">
        <is>
          <t>非防爆/IP55/F</t>
        </is>
      </c>
      <c r="L25" s="283" t="inlineStr">
        <is>
          <t>B</t>
        </is>
      </c>
      <c r="M25" s="283"/>
      <c r="N25" s="918" t="inlineStr">
        <is>
          <t xml:space="preserve">铠装电缆
喇叭口</t>
        </is>
      </c>
      <c r="O25" s="283" t="inlineStr">
        <is>
          <t>户外</t>
        </is>
      </c>
      <c r="P25" s="221"/>
      <c r="Q25" s="221"/>
      <c r="R25" s="221"/>
      <c r="S25" s="222"/>
      <c r="T25" s="462"/>
    </row>
    <row r="26" spans="1:21" s="223" customFormat="1" ht="72.60" customHeight="1">
      <c r="A26" s="218" t="str">
        <f>IF('选型表'!A26="","",'选型表'!A26)</f>
        <v>019</v>
      </c>
      <c r="B26" s="219" t="str">
        <f>IF('选型表'!C26="","",'选型表'!C26)</f>
        <v>3100-P-8302A/B</v>
      </c>
      <c r="C26" s="179"/>
      <c r="D26" s="235">
        <f>IF('选型表'!R26="","",'选型表'!R26)</f>
      </c>
      <c r="E26" s="176">
        <f>IF('选型表'!AB26="","",'选型表'!AB26)</f>
      </c>
      <c r="F26" s="177">
        <f>IF('选型表'!T26="","",'选型表'!T26)</f>
      </c>
      <c r="G26" s="176">
        <f>IF('选型表'!AC26="","",'选型表'!AC26)</f>
      </c>
      <c r="H26" s="220">
        <f>IF('选型表'!E26="","",'选型表'!E26)</f>
        <v>2</v>
      </c>
      <c r="I26" s="221"/>
      <c r="J26" s="283" t="inlineStr">
        <is>
          <t>380/3/50</t>
        </is>
      </c>
      <c r="K26" s="917" t="inlineStr">
        <is>
          <t>非防爆/IP55/F</t>
        </is>
      </c>
      <c r="L26" s="283" t="inlineStr">
        <is>
          <t>B</t>
        </is>
      </c>
      <c r="M26" s="283"/>
      <c r="N26" s="918" t="inlineStr">
        <is>
          <t xml:space="preserve">铠装电缆
喇叭口</t>
        </is>
      </c>
      <c r="O26" s="283" t="inlineStr">
        <is>
          <t>户外</t>
        </is>
      </c>
      <c r="P26" s="221"/>
      <c r="Q26" s="221"/>
      <c r="R26" s="221"/>
      <c r="S26" s="222"/>
      <c r="T26" s="462"/>
    </row>
    <row r="27" spans="1:21" s="223" customFormat="1" ht="72.60" customHeight="1">
      <c r="A27" s="218" t="str">
        <f>IF('选型表'!A27="","",'选型表'!A27)</f>
        <v>020</v>
      </c>
      <c r="B27" s="219" t="str">
        <f>IF('选型表'!C27="","",'选型表'!C27)</f>
        <v>3100-P-8303A/B/C</v>
      </c>
      <c r="C27" s="179"/>
      <c r="D27" s="235">
        <f>IF('选型表'!R27="","",'选型表'!R27)</f>
      </c>
      <c r="E27" s="176">
        <f>IF('选型表'!AB27="","",'选型表'!AB27)</f>
      </c>
      <c r="F27" s="177">
        <f>IF('选型表'!T27="","",'选型表'!T27)</f>
      </c>
      <c r="G27" s="176">
        <f>IF('选型表'!AC27="","",'选型表'!AC27)</f>
      </c>
      <c r="H27" s="220">
        <f>IF('选型表'!E27="","",'选型表'!E27)</f>
        <v>3</v>
      </c>
      <c r="I27" s="221"/>
      <c r="J27" s="283" t="inlineStr">
        <is>
          <t>10K/3/50</t>
        </is>
      </c>
      <c r="K27" s="917" t="inlineStr">
        <is>
          <t>非防爆/IP55/F</t>
        </is>
      </c>
      <c r="L27" s="283" t="inlineStr">
        <is>
          <t>B</t>
        </is>
      </c>
      <c r="M27" s="283"/>
      <c r="N27" s="918" t="inlineStr">
        <is>
          <t xml:space="preserve">铠装电缆
喇叭口</t>
        </is>
      </c>
      <c r="O27" s="283" t="inlineStr">
        <is>
          <t>户外</t>
        </is>
      </c>
      <c r="P27" s="221"/>
      <c r="Q27" s="221"/>
      <c r="R27" s="221"/>
      <c r="S27" s="222"/>
      <c r="T27" s="462"/>
    </row>
    <row r="28" spans="1:21" s="230" customFormat="1" ht="18" customHeight="1">
      <c r="A28" s="738"/>
      <c r="B28" s="739"/>
      <c r="C28" s="739"/>
      <c r="D28" s="740"/>
      <c r="E28" s="741" t="s">
        <v>181</v>
      </c>
      <c r="F28" s="742"/>
      <c r="G28" s="742"/>
      <c r="H28" s="224">
        <f>SUM(H8:H27)</f>
        <v>38</v>
      </c>
      <c r="I28" s="743" t="s">
        <v>182</v>
      </c>
      <c r="J28" s="744"/>
      <c r="K28" s="225"/>
      <c r="L28" s="226"/>
      <c r="M28" s="745"/>
      <c r="N28" s="745"/>
      <c r="O28" s="226"/>
      <c r="P28" s="227"/>
      <c r="Q28" s="228"/>
      <c r="R28" s="228"/>
      <c r="S28" s="229"/>
      <c r="U28" s="230" t="s">
        <v>183</v>
      </c>
    </row>
    <row r="29" spans="1:21" s="211" customFormat="1" ht="24.9" customHeight="1">
      <c r="A29" s="748"/>
      <c r="B29" s="749"/>
      <c r="C29" s="749"/>
      <c r="D29" s="749"/>
      <c r="E29" s="749"/>
      <c r="F29" s="749"/>
      <c r="G29" s="749"/>
      <c r="H29" s="749"/>
      <c r="I29" s="749"/>
      <c r="J29" s="749"/>
      <c r="K29" s="749"/>
      <c r="L29" s="749"/>
      <c r="M29" s="749"/>
      <c r="N29" s="749"/>
      <c r="O29" s="749"/>
      <c r="P29" s="749"/>
      <c r="Q29" s="749"/>
      <c r="R29" s="749"/>
      <c r="S29" s="750"/>
    </row>
    <row r="30" spans="1:21" s="211" customFormat="1" ht="409.00" customHeight="1">
      <c r="A30" s="751" t="s">
        <v>184</v>
      </c>
      <c r="B30" s="752"/>
      <c r="C30" s="752"/>
      <c r="D30" s="752"/>
      <c r="E30" s="752"/>
      <c r="F30" s="231"/>
      <c r="G30" s="755" t="s">
        <v>185</v>
      </c>
      <c r="H30" s="756"/>
      <c r="I30" s="757"/>
      <c r="J30" s="919" t="inlineStr">
        <is>
          <t xml:space="preserve">其它约定事项：
1、执行《12088-0000-00-70-111-0002 低压异步电动机技术规定》
2、驱动电机应选择高效节能型，除变频电机以外，电机能效等级应符合GB18613-2020、GB30254-2013中的1级能效等级（进口电机为IE5）
3、电动机铭牌额定功率与机泵额定功率的百分数至少为：&lt;22kW为≥125%，22kW到55kW为≥115%，&gt;55kW为≥110%
4、电机功率同时需满足泵的最小流量下水试的要求
5、开阀启动的泵的电机，电机功率应满足性能曲线末端时的功率要求
6、所有电动机适用于温带重度防腐环境运行，防腐等级不低于THWF2或C5
7、对于水平安装的电动机，接线盒应位于从电动机驱动端观察的右手侧，或者位于电动机顶部，接线盒应能以90度刻度进行360度旋转
8、90kW及以上低压电动机要求2个接线口（最终以订货要求为准）
9、进口或合资品牌电动机接线盒应提供适用于铠装电缆的电缆格兰，格兰材质应为不锈钢，公制螺纹，并满足现场防护等级和防爆等级要求
10、电动机主接线盒应配备经固定安装可拆卸的316不锈钢防雨罩，防雨罩随电动机一起供货
11、功率大于等于75 kW脂润滑电动机应配置前、后自动注脂器
12、电动机应有适当规格的提升设施，它应能承受整个电动机的重量
13、用在非驱动端上的箭头应清楚地指出旋转方向，漆涂的箭头是不够的
14、水平卧式安装的电动机在可能集水处，应提供排泄孔，但应适于其所处环境
15、电动机机座上应有一个外部接地连接点
16、每台电机需检验合格后才能出厂，并附有型式试验或出厂试验报告，产品合格证和防爆合格证等有效文件
17、随机提供两年操作备件（附清单）、安装使用说明书及安装图纸
18、包装应满足室外放置6个月以上的要求</t>
        </is>
      </c>
      <c r="K30" s="759"/>
      <c r="L30" s="759"/>
      <c r="M30" s="759"/>
      <c r="N30" s="759"/>
      <c r="O30" s="759"/>
      <c r="P30" s="759"/>
      <c r="Q30" s="759"/>
      <c r="R30" s="759"/>
      <c r="S30" s="760"/>
    </row>
    <row r="31" spans="1:21" s="211" customFormat="1" ht="97.2" customHeight="1">
      <c r="A31" s="753"/>
      <c r="B31" s="754"/>
      <c r="C31" s="754"/>
      <c r="D31" s="754"/>
      <c r="E31" s="754"/>
      <c r="F31" s="232"/>
      <c r="G31" s="755"/>
      <c r="H31" s="756"/>
      <c r="I31" s="757"/>
      <c r="J31" s="761"/>
      <c r="K31" s="762"/>
      <c r="L31" s="762"/>
      <c r="M31" s="762"/>
      <c r="N31" s="762"/>
      <c r="O31" s="762"/>
      <c r="P31" s="762"/>
      <c r="Q31" s="762"/>
      <c r="R31" s="762"/>
      <c r="S31" s="763"/>
    </row>
    <row r="32" spans="1:21" s="211" customFormat="1" ht="50.1" customHeight="1">
      <c r="A32" s="751" t="s">
        <v>157</v>
      </c>
      <c r="B32" s="752"/>
      <c r="C32" s="752"/>
      <c r="D32" s="752"/>
      <c r="E32" s="752"/>
      <c r="F32" s="752"/>
      <c r="G32" s="766" t="s">
        <v>187</v>
      </c>
      <c r="H32" s="752"/>
      <c r="I32" s="767"/>
      <c r="J32" s="761"/>
      <c r="K32" s="762"/>
      <c r="L32" s="762"/>
      <c r="M32" s="762"/>
      <c r="N32" s="762"/>
      <c r="O32" s="762"/>
      <c r="P32" s="762"/>
      <c r="Q32" s="762"/>
      <c r="R32" s="762"/>
      <c r="S32" s="763"/>
    </row>
    <row r="33" spans="1:21" s="211" customFormat="1" ht="30.9" customHeight="1" thickBot="1">
      <c r="A33" s="764"/>
      <c r="B33" s="765"/>
      <c r="C33" s="765"/>
      <c r="D33" s="765"/>
      <c r="E33" s="765"/>
      <c r="F33" s="765"/>
      <c r="G33" s="768"/>
      <c r="H33" s="765"/>
      <c r="I33" s="769"/>
      <c r="J33" s="286" t="s">
        <v>188</v>
      </c>
      <c r="K33" s="285" t="inlineStr">
        <is>
          <t>有要求</t>
        </is>
      </c>
      <c r="L33" s="287" t="s">
        <v>189</v>
      </c>
      <c r="M33" s="770" t="inlineStr">
        <is>
          <t>中酞蓝RAL5010，标志色RAL2002</t>
        </is>
      </c>
      <c r="N33" s="770"/>
      <c r="O33" s="770"/>
      <c r="P33" s="770"/>
      <c r="Q33" s="771"/>
      <c r="R33" s="771"/>
      <c r="S33" s="772"/>
    </row>
    <row r="34" spans="1:21" s="211" customFormat="1" ht="23.25" customHeight="1" thickTop="1">
      <c r="A34" s="746" t="s">
        <v>190</v>
      </c>
      <c r="B34" s="746"/>
      <c r="C34" s="746"/>
      <c r="D34" s="746"/>
      <c r="E34" s="746"/>
      <c r="F34" s="746"/>
      <c r="G34" s="746"/>
      <c r="H34" s="746"/>
      <c r="I34" s="746"/>
      <c r="J34" s="746"/>
      <c r="K34" s="746"/>
      <c r="L34" s="746"/>
      <c r="M34" s="746"/>
      <c r="N34" s="746"/>
      <c r="O34" s="746"/>
      <c r="P34" s="746"/>
      <c r="Q34" s="746"/>
      <c r="R34" s="746"/>
      <c r="S34" s="746"/>
    </row>
    <row r="35" spans="2:16" s="216" customFormat="1">
      <c r="C35" s="233"/>
      <c r="D35" s="233"/>
    </row>
    <row r="36" spans="2:16" s="216" customFormat="1">
      <c r="C36" s="233"/>
      <c r="D36" s="233"/>
    </row>
    <row r="37" spans="2:16" s="216" customFormat="1">
      <c r="C37" s="233"/>
      <c r="D37" s="233"/>
    </row>
    <row r="38" spans="2:16" s="216" customFormat="1">
      <c r="B38" s="747"/>
      <c r="C38" s="747"/>
      <c r="D38" s="747"/>
      <c r="E38" s="747"/>
      <c r="F38" s="747"/>
      <c r="G38" s="747"/>
      <c r="H38" s="747"/>
      <c r="I38" s="747"/>
      <c r="J38" s="747"/>
      <c r="K38" s="747"/>
      <c r="L38" s="747"/>
      <c r="M38" s="747"/>
      <c r="N38" s="747"/>
      <c r="O38" s="747"/>
      <c r="P38" s="747"/>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2:16" s="216" customFormat="1">
      <c r="C44" s="233"/>
      <c r="D44" s="233"/>
    </row>
    <row r="45" spans="2:16" s="216" customFormat="1">
      <c r="C45" s="233"/>
      <c r="D45" s="233"/>
    </row>
    <row r="46" spans="2:16" s="216" customFormat="1">
      <c r="C46" s="233"/>
      <c r="D46" s="233"/>
    </row>
    <row r="47" spans="2:16" s="216" customFormat="1">
      <c r="C47" s="233"/>
      <c r="D47" s="233"/>
    </row>
    <row r="48" spans="2:16" s="216" customFormat="1">
      <c r="C48" s="233"/>
      <c r="D48" s="233"/>
    </row>
    <row r="49" spans="2:16" s="216" customFormat="1">
      <c r="C49" s="233"/>
      <c r="D49" s="233"/>
    </row>
    <row r="50" spans="2:16" s="216" customFormat="1">
      <c r="C50" s="233"/>
      <c r="D50" s="233"/>
    </row>
    <row r="51" spans="3:4" s="216" customFormat="1">
      <c r="C51" s="233"/>
      <c r="D51" s="233"/>
    </row>
    <row r="52" spans="3:4" s="216" customFormat="1">
      <c r="C52" s="233"/>
      <c r="D52" s="233"/>
    </row>
    <row r="53" spans="3:4" s="216" customFormat="1">
      <c r="C53" s="233"/>
      <c r="D53" s="233"/>
    </row>
    <row r="54" spans="3:4" s="216" customFormat="1">
      <c r="C54" s="233"/>
      <c r="D54" s="233"/>
    </row>
    <row r="55" spans="3:4" s="216" customFormat="1">
      <c r="C55" s="233"/>
      <c r="D55"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8:P38"/>
    <mergeCell ref="A29:S29"/>
    <mergeCell ref="A30:E31"/>
    <mergeCell ref="G30:I31"/>
    <mergeCell ref="J30:S32"/>
    <mergeCell ref="A32:F33"/>
    <mergeCell ref="G32:I33"/>
    <mergeCell ref="M33:P33"/>
    <mergeCell ref="Q33:S33"/>
    <mergeCell ref="A28:D28"/>
    <mergeCell ref="E28:G28"/>
    <mergeCell ref="I28:J28"/>
    <mergeCell ref="M28:N28"/>
    <mergeCell ref="A34:S34"/>
  </mergeCells>
  <phoneticPr fontId="58" type="noConversion"/>
  <pageMargins left="0.70866141732283472" right="0.70866141732283472" top="0.74803149606299213" bottom="0.74803149606299213" header="0.31496062992125984" footer="0.31496062992125984"/>
  <pageSetup paperSize="9" orientation="landscape" r:id="rId1" fitToWidth="1" fitToHeight="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129</v>
      </c>
      <c r="B1" s="809"/>
      <c r="C1" s="809"/>
      <c r="D1" s="809"/>
      <c r="E1" s="809"/>
      <c r="F1" s="809" t="s">
        <v>130</v>
      </c>
      <c r="G1" s="809"/>
      <c r="H1" s="809"/>
      <c r="I1" s="810" t="str">
        <f>IF('密封采购单'!P1="","",'密封采购单'!P1)</f>
      </c>
      <c r="J1" s="810"/>
      <c r="K1" s="810"/>
      <c r="L1" s="810"/>
      <c r="M1" s="810"/>
      <c r="N1" s="810"/>
      <c r="O1" s="810"/>
      <c r="P1" s="288"/>
      <c r="Q1" s="288"/>
      <c r="R1" s="288"/>
      <c r="S1" s="288"/>
    </row>
    <row r="2" spans="1:21" ht="26.4" thickTop="1">
      <c r="A2" s="811" t="s">
        <v>0</v>
      </c>
      <c r="B2" s="812"/>
      <c r="C2" s="813" t="str">
        <f>IF('选型表'!D3="","",'选型表'!D3)</f>
        <v>中石油吉林化工工程有限公司</v>
      </c>
      <c r="D2" s="814"/>
      <c r="E2" s="815"/>
      <c r="F2" s="816" t="s">
        <v>131</v>
      </c>
      <c r="G2" s="816"/>
      <c r="H2" s="816"/>
      <c r="I2" s="816"/>
      <c r="J2" s="816"/>
      <c r="K2" s="816"/>
      <c r="L2" s="816"/>
      <c r="M2" s="290"/>
      <c r="N2" s="290"/>
      <c r="O2" s="291" t="s">
        <v>132</v>
      </c>
      <c r="P2" s="292" t="str">
        <f>IF('选型表'!Y3="","",'选型表'!Y3)</f>
        <v>江苏省南通市</v>
      </c>
      <c r="Q2" s="818" t="str">
        <f>IF('选型表'!AB3="","",'选型表'!AB3)</f>
        <v>评审人</v>
      </c>
      <c r="R2" s="818"/>
      <c r="S2" s="293" t="str">
        <f>IF('选型表'!AC3="","",'选型表'!AC3)</f>
      </c>
    </row>
    <row r="3" spans="1:21" ht="42.6" customHeight="1" thickBot="1">
      <c r="A3" s="819" t="s">
        <v>133</v>
      </c>
      <c r="B3" s="820"/>
      <c r="C3" s="821" t="str">
        <f>IF('选型表'!D5="","",'选型表'!D5)</f>
        <v>高端聚烯烃新材料项目10万吨/年POE装置</v>
      </c>
      <c r="D3" s="822"/>
      <c r="E3" s="823"/>
      <c r="F3" s="817"/>
      <c r="G3" s="817"/>
      <c r="H3" s="817"/>
      <c r="I3" s="817"/>
      <c r="J3" s="817"/>
      <c r="K3" s="817"/>
      <c r="L3" s="817"/>
      <c r="M3" s="294"/>
      <c r="N3" s="294"/>
      <c r="O3" s="295" t="s">
        <v>134</v>
      </c>
      <c r="P3" s="296" t="str">
        <f>IF('选型表'!Y5="","",'选型表'!Y5)</f>
      </c>
      <c r="Q3" s="824" t="s">
        <v>135</v>
      </c>
      <c r="R3" s="824"/>
      <c r="S3" s="297">
        <f>IF('选型表'!AC5="","",'选型表'!AC5)</f>
      </c>
    </row>
    <row r="4" spans="1:21" ht="19.8" thickTop="1">
      <c r="A4" s="825" t="s">
        <v>136</v>
      </c>
      <c r="B4" s="666"/>
      <c r="C4" s="666"/>
      <c r="D4" s="666"/>
      <c r="E4" s="666"/>
      <c r="F4" s="666"/>
      <c r="G4" s="666"/>
      <c r="H4" s="666"/>
      <c r="I4" s="666"/>
      <c r="J4" s="666"/>
      <c r="K4" s="666"/>
      <c r="L4" s="666"/>
      <c r="M4" s="666"/>
      <c r="N4" s="666"/>
      <c r="O4" s="826"/>
      <c r="P4" s="665" t="s">
        <v>137</v>
      </c>
      <c r="Q4" s="666"/>
      <c r="R4" s="666"/>
      <c r="S4" s="826"/>
    </row>
    <row r="5" spans="1:21" ht="18.600000000000001">
      <c r="A5" s="830" t="s">
        <v>40</v>
      </c>
      <c r="B5" s="833" t="s">
        <v>138</v>
      </c>
      <c r="C5" s="836" t="s">
        <v>139</v>
      </c>
      <c r="D5" s="837"/>
      <c r="E5" s="833" t="s">
        <v>140</v>
      </c>
      <c r="F5" s="833" t="str">
        <f>IF('选型表'!S6="","",'选型表'!S6)</f>
        <v>自吸高度m</v>
      </c>
      <c r="G5" s="827" t="s">
        <v>141</v>
      </c>
      <c r="H5" s="827" t="s">
        <v>142</v>
      </c>
      <c r="I5" s="827" t="s">
        <v>143</v>
      </c>
      <c r="J5" s="827" t="s">
        <v>144</v>
      </c>
      <c r="K5" s="827" t="s">
        <v>145</v>
      </c>
      <c r="L5" s="827" t="s">
        <v>146</v>
      </c>
      <c r="M5" s="827" t="s">
        <v>147</v>
      </c>
      <c r="N5" s="827" t="s">
        <v>148</v>
      </c>
      <c r="O5" s="833" t="s">
        <v>149</v>
      </c>
      <c r="P5" s="842" t="s">
        <v>150</v>
      </c>
      <c r="Q5" s="842"/>
      <c r="R5" s="842"/>
      <c r="S5" s="842" t="s">
        <v>80</v>
      </c>
    </row>
    <row r="6" spans="1:21" ht="18" customHeight="1">
      <c r="A6" s="831"/>
      <c r="B6" s="834"/>
      <c r="C6" s="838"/>
      <c r="D6" s="839"/>
      <c r="E6" s="834"/>
      <c r="F6" s="834"/>
      <c r="G6" s="828"/>
      <c r="H6" s="828"/>
      <c r="I6" s="828"/>
      <c r="J6" s="828"/>
      <c r="K6" s="828"/>
      <c r="L6" s="828"/>
      <c r="M6" s="828"/>
      <c r="N6" s="828"/>
      <c r="O6" s="834"/>
      <c r="P6" s="842" t="s">
        <v>117</v>
      </c>
      <c r="Q6" s="842" t="s">
        <v>151</v>
      </c>
      <c r="R6" s="842" t="s">
        <v>152</v>
      </c>
      <c r="S6" s="842"/>
    </row>
    <row r="7" spans="1:21" ht="18" customHeight="1">
      <c r="A7" s="832"/>
      <c r="B7" s="835"/>
      <c r="C7" s="840"/>
      <c r="D7" s="841"/>
      <c r="E7" s="834"/>
      <c r="F7" s="835"/>
      <c r="G7" s="828"/>
      <c r="H7" s="828"/>
      <c r="I7" s="828"/>
      <c r="J7" s="828"/>
      <c r="K7" s="829"/>
      <c r="L7" s="829"/>
      <c r="M7" s="829"/>
      <c r="N7" s="829"/>
      <c r="O7" s="835"/>
      <c r="P7" s="842"/>
      <c r="Q7" s="842"/>
      <c r="R7" s="842"/>
      <c r="S7" s="842"/>
      <c r="U7" s="462" t="s">
        <v>153</v>
      </c>
    </row>
    <row r="8" spans="1:21" ht="40.049999999999997" customHeight="1">
      <c r="A8" s="298" t="str">
        <f>IF('选型表'!A8="","",'选型表'!A8)</f>
        <v>001</v>
      </c>
      <c r="B8" s="299" t="str">
        <f>IF('选型表'!C8="","",'选型表'!C8)</f>
        <v>3100-P-3133A/B</v>
      </c>
      <c r="C8" s="300">
        <f>IF('选型表'!Q8="","",'选型表'!Q8)</f>
      </c>
      <c r="D8" s="301">
        <f>IF('选型表'!R8="","",'选型表'!R8)</f>
      </c>
      <c r="E8" s="299">
        <f>IF('选型表'!E8="","",'选型表'!E8)</f>
        <v>2</v>
      </c>
      <c r="F8" s="302">
        <f>IF('选型表'!T8="","",'选型表'!T8)</f>
      </c>
      <c r="G8" s="318">
        <f>IF('选型表'!X8="","",'选型表'!X8)</f>
      </c>
      <c r="H8" s="302">
        <f>IF('选型表'!AB8="","",'选型表'!AB8)</f>
      </c>
      <c r="I8" s="302">
        <f>IF('选型表'!AC8="","",'选型表'!AC8)</f>
      </c>
      <c r="J8" s="302"/>
      <c r="K8" s="221"/>
      <c r="L8" s="221">
        <f>IF('选型表'!AD8="","",'选型表'!AD8)</f>
      </c>
      <c r="M8" s="303"/>
      <c r="N8" s="304"/>
      <c r="O8" s="305"/>
      <c r="P8" s="306"/>
      <c r="Q8" s="306"/>
      <c r="R8" s="306"/>
      <c r="S8" s="306"/>
      <c r="U8" s="462"/>
    </row>
    <row r="9" spans="1:21" ht="40.049999999999997" customHeight="1">
      <c r="A9" s="298" t="str">
        <f>IF('选型表'!A9="","",'选型表'!A9)</f>
        <v>002</v>
      </c>
      <c r="B9" s="299" t="str">
        <f>IF('选型表'!C9="","",'选型表'!C9)</f>
        <v>3100-P-3143A/B</v>
      </c>
      <c r="C9" s="300">
        <f>IF('选型表'!Q9="","",'选型表'!Q9)</f>
      </c>
      <c r="D9" s="301">
        <f>IF('选型表'!R9="","",'选型表'!R9)</f>
      </c>
      <c r="E9" s="299">
        <f>IF('选型表'!E9="","",'选型表'!E9)</f>
        <v>2</v>
      </c>
      <c r="F9" s="302">
        <f>IF('选型表'!T9="","",'选型表'!T9)</f>
      </c>
      <c r="G9" s="318">
        <f>IF('选型表'!X9="","",'选型表'!X9)</f>
      </c>
      <c r="H9" s="302">
        <f>IF('选型表'!AB9="","",'选型表'!AB9)</f>
      </c>
      <c r="I9" s="302">
        <f>IF('选型表'!AC9="","",'选型表'!AC9)</f>
      </c>
      <c r="J9" s="302"/>
      <c r="K9" s="221"/>
      <c r="L9" s="221">
        <f>IF('选型表'!AD9="","",'选型表'!AD9)</f>
      </c>
      <c r="M9" s="303"/>
      <c r="N9" s="304"/>
      <c r="O9" s="305"/>
      <c r="P9" s="306"/>
      <c r="Q9" s="306"/>
      <c r="R9" s="306"/>
      <c r="S9" s="306"/>
      <c r="U9" s="462"/>
    </row>
    <row r="10" spans="1:21" ht="40.049999999999997" customHeight="1">
      <c r="A10" s="298" t="str">
        <f>IF('选型表'!A10="","",'选型表'!A10)</f>
        <v>003</v>
      </c>
      <c r="B10" s="299" t="str">
        <f>IF('选型表'!C10="","",'选型表'!C10)</f>
        <v>3100-P-3233A/B</v>
      </c>
      <c r="C10" s="300">
        <f>IF('选型表'!Q10="","",'选型表'!Q10)</f>
      </c>
      <c r="D10" s="301">
        <f>IF('选型表'!R10="","",'选型表'!R10)</f>
      </c>
      <c r="E10" s="299">
        <f>IF('选型表'!E10="","",'选型表'!E10)</f>
        <v>2</v>
      </c>
      <c r="F10" s="302">
        <f>IF('选型表'!T10="","",'选型表'!T10)</f>
      </c>
      <c r="G10" s="318">
        <f>IF('选型表'!X10="","",'选型表'!X10)</f>
      </c>
      <c r="H10" s="302">
        <f>IF('选型表'!AB10="","",'选型表'!AB10)</f>
      </c>
      <c r="I10" s="302">
        <f>IF('选型表'!AC10="","",'选型表'!AC10)</f>
      </c>
      <c r="J10" s="302"/>
      <c r="K10" s="221"/>
      <c r="L10" s="221">
        <f>IF('选型表'!AD10="","",'选型表'!AD10)</f>
      </c>
      <c r="M10" s="303"/>
      <c r="N10" s="304"/>
      <c r="O10" s="305"/>
      <c r="P10" s="306"/>
      <c r="Q10" s="306"/>
      <c r="R10" s="306"/>
      <c r="S10" s="306"/>
      <c r="U10" s="462"/>
    </row>
    <row r="11" spans="1:21" ht="40.049999999999997" customHeight="1">
      <c r="A11" s="298" t="str">
        <f>IF('选型表'!A11="","",'选型表'!A11)</f>
        <v>004</v>
      </c>
      <c r="B11" s="299" t="str">
        <f>IF('选型表'!C11="","",'选型表'!C11)</f>
        <v>3100-P-3243A/B</v>
      </c>
      <c r="C11" s="300">
        <f>IF('选型表'!Q11="","",'选型表'!Q11)</f>
      </c>
      <c r="D11" s="301">
        <f>IF('选型表'!R11="","",'选型表'!R11)</f>
      </c>
      <c r="E11" s="299">
        <f>IF('选型表'!E11="","",'选型表'!E11)</f>
        <v>2</v>
      </c>
      <c r="F11" s="302">
        <f>IF('选型表'!T11="","",'选型表'!T11)</f>
      </c>
      <c r="G11" s="318">
        <f>IF('选型表'!X11="","",'选型表'!X11)</f>
      </c>
      <c r="H11" s="302">
        <f>IF('选型表'!AB11="","",'选型表'!AB11)</f>
      </c>
      <c r="I11" s="302">
        <f>IF('选型表'!AC11="","",'选型表'!AC11)</f>
      </c>
      <c r="J11" s="302"/>
      <c r="K11" s="221"/>
      <c r="L11" s="221">
        <f>IF('选型表'!AD11="","",'选型表'!AD11)</f>
      </c>
      <c r="M11" s="303"/>
      <c r="N11" s="304"/>
      <c r="O11" s="305"/>
      <c r="P11" s="306"/>
      <c r="Q11" s="306"/>
      <c r="R11" s="306"/>
      <c r="S11" s="306"/>
      <c r="U11" s="462"/>
    </row>
    <row r="12" spans="1:21" ht="40.049999999999997" customHeight="1">
      <c r="A12" s="298" t="str">
        <f>IF('选型表'!A12="","",'选型表'!A12)</f>
        <v>005</v>
      </c>
      <c r="B12" s="299" t="str">
        <f>IF('选型表'!C12="","",'选型表'!C12)</f>
        <v>3100-P-4112A/B</v>
      </c>
      <c r="C12" s="300">
        <f>IF('选型表'!Q12="","",'选型表'!Q12)</f>
      </c>
      <c r="D12" s="301">
        <f>IF('选型表'!R12="","",'选型表'!R12)</f>
      </c>
      <c r="E12" s="299">
        <f>IF('选型表'!E12="","",'选型表'!E12)</f>
        <v>2</v>
      </c>
      <c r="F12" s="302">
        <f>IF('选型表'!T12="","",'选型表'!T12)</f>
      </c>
      <c r="G12" s="318">
        <f>IF('选型表'!X12="","",'选型表'!X12)</f>
      </c>
      <c r="H12" s="302">
        <f>IF('选型表'!AB12="","",'选型表'!AB12)</f>
      </c>
      <c r="I12" s="302">
        <f>IF('选型表'!AC12="","",'选型表'!AC12)</f>
      </c>
      <c r="J12" s="302"/>
      <c r="K12" s="221"/>
      <c r="L12" s="221">
        <f>IF('选型表'!AD12="","",'选型表'!AD12)</f>
      </c>
      <c r="M12" s="303"/>
      <c r="N12" s="303"/>
      <c r="O12" s="307"/>
      <c r="P12" s="259"/>
      <c r="Q12" s="259"/>
      <c r="R12" s="259"/>
      <c r="S12" s="259"/>
      <c r="U12" s="462"/>
    </row>
    <row r="13" spans="1:21" ht="40.049999999999997" customHeight="1">
      <c r="A13" s="298" t="str">
        <f>IF('选型表'!A13="","",'选型表'!A13)</f>
        <v>006</v>
      </c>
      <c r="B13" s="299" t="str">
        <f>IF('选型表'!C13="","",'选型表'!C13)</f>
        <v>3100-P-4123A/B</v>
      </c>
      <c r="C13" s="300">
        <f>IF('选型表'!Q13="","",'选型表'!Q13)</f>
      </c>
      <c r="D13" s="301">
        <f>IF('选型表'!R13="","",'选型表'!R13)</f>
      </c>
      <c r="E13" s="299">
        <f>IF('选型表'!E13="","",'选型表'!E13)</f>
        <v>2</v>
      </c>
      <c r="F13" s="302">
        <f>IF('选型表'!T13="","",'选型表'!T13)</f>
      </c>
      <c r="G13" s="318">
        <f>IF('选型表'!X13="","",'选型表'!X13)</f>
      </c>
      <c r="H13" s="302">
        <f>IF('选型表'!AB13="","",'选型表'!AB13)</f>
      </c>
      <c r="I13" s="302">
        <f>IF('选型表'!AC13="","",'选型表'!AC13)</f>
      </c>
      <c r="J13" s="302"/>
      <c r="K13" s="221"/>
      <c r="L13" s="221">
        <f>IF('选型表'!AD13="","",'选型表'!AD13)</f>
      </c>
      <c r="M13" s="303"/>
      <c r="N13" s="304"/>
      <c r="O13" s="305"/>
      <c r="P13" s="306"/>
      <c r="Q13" s="306"/>
      <c r="R13" s="306"/>
      <c r="S13" s="306"/>
      <c r="U13" s="462"/>
    </row>
    <row r="14" spans="1:21" ht="40.049999999999997" customHeight="1">
      <c r="A14" s="298" t="str">
        <f>IF('选型表'!A14="","",'选型表'!A14)</f>
        <v>007</v>
      </c>
      <c r="B14" s="299" t="str">
        <f>IF('选型表'!C14="","",'选型表'!C14)</f>
        <v>3100-P-4133A/B</v>
      </c>
      <c r="C14" s="300">
        <f>IF('选型表'!Q14="","",'选型表'!Q14)</f>
      </c>
      <c r="D14" s="301">
        <f>IF('选型表'!R14="","",'选型表'!R14)</f>
      </c>
      <c r="E14" s="299">
        <f>IF('选型表'!E14="","",'选型表'!E14)</f>
        <v>2</v>
      </c>
      <c r="F14" s="302">
        <f>IF('选型表'!T14="","",'选型表'!T14)</f>
      </c>
      <c r="G14" s="318">
        <f>IF('选型表'!X14="","",'选型表'!X14)</f>
      </c>
      <c r="H14" s="302">
        <f>IF('选型表'!AB14="","",'选型表'!AB14)</f>
      </c>
      <c r="I14" s="302">
        <f>IF('选型表'!AC14="","",'选型表'!AC14)</f>
      </c>
      <c r="J14" s="302"/>
      <c r="K14" s="221"/>
      <c r="L14" s="221">
        <f>IF('选型表'!AD14="","",'选型表'!AD14)</f>
      </c>
      <c r="M14" s="303"/>
      <c r="N14" s="304"/>
      <c r="O14" s="305"/>
      <c r="P14" s="306"/>
      <c r="Q14" s="306"/>
      <c r="R14" s="306"/>
      <c r="S14" s="306"/>
      <c r="U14" s="462"/>
    </row>
    <row r="15" spans="1:21" ht="40.049999999999997" customHeight="1">
      <c r="A15" s="298" t="str">
        <f>IF('选型表'!A15="","",'选型表'!A15)</f>
        <v>008</v>
      </c>
      <c r="B15" s="299" t="str">
        <f>IF('选型表'!C15="","",'选型表'!C15)</f>
        <v>3100-P-4134</v>
      </c>
      <c r="C15" s="300">
        <f>IF('选型表'!Q15="","",'选型表'!Q15)</f>
      </c>
      <c r="D15" s="301">
        <f>IF('选型表'!R15="","",'选型表'!R15)</f>
      </c>
      <c r="E15" s="299">
        <f>IF('选型表'!E15="","",'选型表'!E15)</f>
        <v>1</v>
      </c>
      <c r="F15" s="302">
        <f>IF('选型表'!T15="","",'选型表'!T15)</f>
      </c>
      <c r="G15" s="318">
        <f>IF('选型表'!X15="","",'选型表'!X15)</f>
      </c>
      <c r="H15" s="302">
        <f>IF('选型表'!AB15="","",'选型表'!AB15)</f>
      </c>
      <c r="I15" s="302">
        <f>IF('选型表'!AC15="","",'选型表'!AC15)</f>
      </c>
      <c r="J15" s="302"/>
      <c r="K15" s="221"/>
      <c r="L15" s="221">
        <f>IF('选型表'!AD15="","",'选型表'!AD15)</f>
      </c>
      <c r="M15" s="303"/>
      <c r="N15" s="304"/>
      <c r="O15" s="305"/>
      <c r="P15" s="306"/>
      <c r="Q15" s="306"/>
      <c r="R15" s="306"/>
      <c r="S15" s="306"/>
      <c r="U15" s="462"/>
    </row>
    <row r="16" spans="1:21" ht="40.049999999999997" customHeight="1">
      <c r="A16" s="298" t="str">
        <f>IF('选型表'!A16="","",'选型表'!A16)</f>
        <v>009</v>
      </c>
      <c r="B16" s="299" t="str">
        <f>IF('选型表'!C16="","",'选型表'!C16)</f>
        <v>3100-P-4212A/B</v>
      </c>
      <c r="C16" s="300">
        <f>IF('选型表'!Q16="","",'选型表'!Q16)</f>
      </c>
      <c r="D16" s="301">
        <f>IF('选型表'!R16="","",'选型表'!R16)</f>
      </c>
      <c r="E16" s="299">
        <f>IF('选型表'!E16="","",'选型表'!E16)</f>
        <v>2</v>
      </c>
      <c r="F16" s="302">
        <f>IF('选型表'!T16="","",'选型表'!T16)</f>
      </c>
      <c r="G16" s="318">
        <f>IF('选型表'!X16="","",'选型表'!X16)</f>
      </c>
      <c r="H16" s="302">
        <f>IF('选型表'!AB16="","",'选型表'!AB16)</f>
      </c>
      <c r="I16" s="302">
        <f>IF('选型表'!AC16="","",'选型表'!AC16)</f>
      </c>
      <c r="J16" s="302"/>
      <c r="K16" s="221"/>
      <c r="L16" s="221">
        <f>IF('选型表'!AD16="","",'选型表'!AD16)</f>
      </c>
      <c r="M16" s="303"/>
      <c r="N16" s="304"/>
      <c r="O16" s="305"/>
      <c r="P16" s="306"/>
      <c r="Q16" s="306"/>
      <c r="R16" s="306"/>
      <c r="S16" s="306"/>
      <c r="U16" s="462"/>
    </row>
    <row r="17" spans="1:21" ht="40.049999999999997" customHeight="1">
      <c r="A17" s="298" t="str">
        <f>IF('选型表'!A17="","",'选型表'!A17)</f>
        <v>010</v>
      </c>
      <c r="B17" s="299" t="str">
        <f>IF('选型表'!C17="","",'选型表'!C17)</f>
        <v>3100-P-4213A/B</v>
      </c>
      <c r="C17" s="300">
        <f>IF('选型表'!Q17="","",'选型表'!Q17)</f>
      </c>
      <c r="D17" s="301">
        <f>IF('选型表'!R17="","",'选型表'!R17)</f>
      </c>
      <c r="E17" s="299">
        <f>IF('选型表'!E17="","",'选型表'!E17)</f>
        <v>2</v>
      </c>
      <c r="F17" s="302">
        <f>IF('选型表'!T17="","",'选型表'!T17)</f>
      </c>
      <c r="G17" s="318">
        <f>IF('选型表'!X17="","",'选型表'!X17)</f>
      </c>
      <c r="H17" s="302">
        <f>IF('选型表'!AB17="","",'选型表'!AB17)</f>
      </c>
      <c r="I17" s="302">
        <f>IF('选型表'!AC17="","",'选型表'!AC17)</f>
      </c>
      <c r="J17" s="302"/>
      <c r="K17" s="221"/>
      <c r="L17" s="221">
        <f>IF('选型表'!AD17="","",'选型表'!AD17)</f>
      </c>
      <c r="M17" s="303"/>
      <c r="N17" s="304"/>
      <c r="O17" s="305"/>
      <c r="P17" s="306"/>
      <c r="Q17" s="306"/>
      <c r="R17" s="306"/>
      <c r="S17" s="306"/>
      <c r="U17" s="462"/>
    </row>
    <row r="18" spans="1:21" ht="40.049999999999997" customHeight="1">
      <c r="A18" s="298" t="str">
        <f>IF('选型表'!A18="","",'选型表'!A18)</f>
        <v>011</v>
      </c>
      <c r="B18" s="299" t="str">
        <f>IF('选型表'!C18="","",'选型表'!C18)</f>
        <v>3100-P-4223A/B</v>
      </c>
      <c r="C18" s="300">
        <f>IF('选型表'!Q18="","",'选型表'!Q18)</f>
      </c>
      <c r="D18" s="301">
        <f>IF('选型表'!R18="","",'选型表'!R18)</f>
      </c>
      <c r="E18" s="299">
        <f>IF('选型表'!E18="","",'选型表'!E18)</f>
        <v>2</v>
      </c>
      <c r="F18" s="302">
        <f>IF('选型表'!T18="","",'选型表'!T18)</f>
      </c>
      <c r="G18" s="318">
        <f>IF('选型表'!X18="","",'选型表'!X18)</f>
      </c>
      <c r="H18" s="302">
        <f>IF('选型表'!AB18="","",'选型表'!AB18)</f>
      </c>
      <c r="I18" s="302">
        <f>IF('选型表'!AC18="","",'选型表'!AC18)</f>
      </c>
      <c r="J18" s="302"/>
      <c r="K18" s="221"/>
      <c r="L18" s="221">
        <f>IF('选型表'!AD18="","",'选型表'!AD18)</f>
      </c>
      <c r="M18" s="303"/>
      <c r="N18" s="304"/>
      <c r="O18" s="305"/>
      <c r="P18" s="306"/>
      <c r="Q18" s="306"/>
      <c r="R18" s="306"/>
      <c r="S18" s="306"/>
      <c r="U18" s="462"/>
    </row>
    <row r="19" spans="1:21" ht="40.049999999999997" customHeight="1">
      <c r="A19" s="298" t="str">
        <f>IF('选型表'!A19="","",'选型表'!A19)</f>
        <v>012</v>
      </c>
      <c r="B19" s="299" t="str">
        <f>IF('选型表'!C19="","",'选型表'!C19)</f>
        <v>3100-P-4233A/B</v>
      </c>
      <c r="C19" s="300">
        <f>IF('选型表'!Q19="","",'选型表'!Q19)</f>
      </c>
      <c r="D19" s="301">
        <f>IF('选型表'!R19="","",'选型表'!R19)</f>
      </c>
      <c r="E19" s="299">
        <f>IF('选型表'!E19="","",'选型表'!E19)</f>
        <v>2</v>
      </c>
      <c r="F19" s="302">
        <f>IF('选型表'!T19="","",'选型表'!T19)</f>
      </c>
      <c r="G19" s="318">
        <f>IF('选型表'!X19="","",'选型表'!X19)</f>
      </c>
      <c r="H19" s="302">
        <f>IF('选型表'!AB19="","",'选型表'!AB19)</f>
      </c>
      <c r="I19" s="302">
        <f>IF('选型表'!AC19="","",'选型表'!AC19)</f>
      </c>
      <c r="J19" s="302"/>
      <c r="K19" s="221"/>
      <c r="L19" s="221">
        <f>IF('选型表'!AD19="","",'选型表'!AD19)</f>
      </c>
      <c r="M19" s="303"/>
      <c r="N19" s="304"/>
      <c r="O19" s="305"/>
      <c r="P19" s="306"/>
      <c r="Q19" s="306"/>
      <c r="R19" s="306"/>
      <c r="S19" s="306"/>
      <c r="U19" s="462"/>
    </row>
    <row r="20" spans="1:21" ht="40.049999999999997" customHeight="1">
      <c r="A20" s="298" t="str">
        <f>IF('选型表'!A20="","",'选型表'!A20)</f>
        <v>013</v>
      </c>
      <c r="B20" s="299" t="str">
        <f>IF('选型表'!C20="","",'选型表'!C20)</f>
        <v>3100-P-4234</v>
      </c>
      <c r="C20" s="300">
        <f>IF('选型表'!Q20="","",'选型表'!Q20)</f>
      </c>
      <c r="D20" s="301">
        <f>IF('选型表'!R20="","",'选型表'!R20)</f>
      </c>
      <c r="E20" s="299">
        <f>IF('选型表'!E20="","",'选型表'!E20)</f>
        <v>1</v>
      </c>
      <c r="F20" s="302">
        <f>IF('选型表'!T20="","",'选型表'!T20)</f>
      </c>
      <c r="G20" s="318">
        <f>IF('选型表'!X20="","",'选型表'!X20)</f>
      </c>
      <c r="H20" s="302">
        <f>IF('选型表'!AB20="","",'选型表'!AB20)</f>
      </c>
      <c r="I20" s="302">
        <f>IF('选型表'!AC20="","",'选型表'!AC20)</f>
      </c>
      <c r="J20" s="302"/>
      <c r="K20" s="221"/>
      <c r="L20" s="221">
        <f>IF('选型表'!AD20="","",'选型表'!AD20)</f>
      </c>
      <c r="M20" s="303"/>
      <c r="N20" s="304"/>
      <c r="O20" s="305"/>
      <c r="P20" s="306"/>
      <c r="Q20" s="306"/>
      <c r="R20" s="306"/>
      <c r="S20" s="306"/>
      <c r="U20" s="462"/>
    </row>
    <row r="21" spans="1:21" ht="40.049999999999997" customHeight="1">
      <c r="A21" s="298" t="str">
        <f>IF('选型表'!A21="","",'选型表'!A21)</f>
        <v>014</v>
      </c>
      <c r="B21" s="299" t="str">
        <f>IF('选型表'!C21="","",'选型表'!C21)</f>
        <v>3100-P-8121A/B</v>
      </c>
      <c r="C21" s="300">
        <f>IF('选型表'!Q21="","",'选型表'!Q21)</f>
      </c>
      <c r="D21" s="301">
        <f>IF('选型表'!R21="","",'选型表'!R21)</f>
      </c>
      <c r="E21" s="299">
        <f>IF('选型表'!E21="","",'选型表'!E21)</f>
        <v>2</v>
      </c>
      <c r="F21" s="302">
        <f>IF('选型表'!T21="","",'选型表'!T21)</f>
      </c>
      <c r="G21" s="318">
        <f>IF('选型表'!X21="","",'选型表'!X21)</f>
      </c>
      <c r="H21" s="302">
        <f>IF('选型表'!AB21="","",'选型表'!AB21)</f>
      </c>
      <c r="I21" s="302">
        <f>IF('选型表'!AC21="","",'选型表'!AC21)</f>
      </c>
      <c r="J21" s="302"/>
      <c r="K21" s="221"/>
      <c r="L21" s="221">
        <f>IF('选型表'!AD21="","",'选型表'!AD21)</f>
      </c>
      <c r="M21" s="303"/>
      <c r="N21" s="304"/>
      <c r="O21" s="305"/>
      <c r="P21" s="306"/>
      <c r="Q21" s="306"/>
      <c r="R21" s="306"/>
      <c r="S21" s="306"/>
      <c r="U21" s="462"/>
    </row>
    <row r="22" spans="1:21" ht="40.049999999999997" customHeight="1">
      <c r="A22" s="298" t="str">
        <f>IF('选型表'!A22="","",'选型表'!A22)</f>
        <v>015</v>
      </c>
      <c r="B22" s="299" t="str">
        <f>IF('选型表'!C22="","",'选型表'!C22)</f>
        <v>3100-P-8151AB</v>
      </c>
      <c r="C22" s="300">
        <f>IF('选型表'!Q22="","",'选型表'!Q22)</f>
      </c>
      <c r="D22" s="301">
        <f>IF('选型表'!R22="","",'选型表'!R22)</f>
      </c>
      <c r="E22" s="299">
        <f>IF('选型表'!E22="","",'选型表'!E22)</f>
        <v>2</v>
      </c>
      <c r="F22" s="302">
        <f>IF('选型表'!T22="","",'选型表'!T22)</f>
      </c>
      <c r="G22" s="318">
        <f>IF('选型表'!X22="","",'选型表'!X22)</f>
      </c>
      <c r="H22" s="302">
        <f>IF('选型表'!AB22="","",'选型表'!AB22)</f>
      </c>
      <c r="I22" s="302">
        <f>IF('选型表'!AC22="","",'选型表'!AC22)</f>
      </c>
      <c r="J22" s="302"/>
      <c r="K22" s="221"/>
      <c r="L22" s="221">
        <f>IF('选型表'!AD22="","",'选型表'!AD22)</f>
      </c>
      <c r="M22" s="303"/>
      <c r="N22" s="304"/>
      <c r="O22" s="305"/>
      <c r="P22" s="306"/>
      <c r="Q22" s="306"/>
      <c r="R22" s="306"/>
      <c r="S22" s="306"/>
      <c r="U22" s="462"/>
    </row>
    <row r="23" spans="1:21" ht="40.049999999999997" customHeight="1">
      <c r="A23" s="298" t="str">
        <f>IF('选型表'!A23="","",'选型表'!A23)</f>
        <v>016</v>
      </c>
      <c r="B23" s="299" t="str">
        <f>IF('选型表'!C23="","",'选型表'!C23)</f>
        <v>3100-P-8171</v>
      </c>
      <c r="C23" s="300">
        <f>IF('选型表'!Q23="","",'选型表'!Q23)</f>
      </c>
      <c r="D23" s="301">
        <f>IF('选型表'!R23="","",'选型表'!R23)</f>
      </c>
      <c r="E23" s="299">
        <f>IF('选型表'!E23="","",'选型表'!E23)</f>
        <v>1</v>
      </c>
      <c r="F23" s="302">
        <f>IF('选型表'!T23="","",'选型表'!T23)</f>
      </c>
      <c r="G23" s="318">
        <f>IF('选型表'!X23="","",'选型表'!X23)</f>
      </c>
      <c r="H23" s="302">
        <f>IF('选型表'!AB23="","",'选型表'!AB23)</f>
      </c>
      <c r="I23" s="302">
        <f>IF('选型表'!AC23="","",'选型表'!AC23)</f>
      </c>
      <c r="J23" s="302"/>
      <c r="K23" s="221"/>
      <c r="L23" s="221">
        <f>IF('选型表'!AD23="","",'选型表'!AD23)</f>
      </c>
      <c r="M23" s="303"/>
      <c r="N23" s="304"/>
      <c r="O23" s="305"/>
      <c r="P23" s="306"/>
      <c r="Q23" s="306"/>
      <c r="R23" s="306"/>
      <c r="S23" s="306"/>
      <c r="U23" s="462"/>
    </row>
    <row r="24" spans="1:21" ht="40.049999999999997" customHeight="1">
      <c r="A24" s="298" t="str">
        <f>IF('选型表'!A24="","",'选型表'!A24)</f>
        <v>017</v>
      </c>
      <c r="B24" s="299" t="str">
        <f>IF('选型表'!C24="","",'选型表'!C24)</f>
        <v>3100-P-8221A/B</v>
      </c>
      <c r="C24" s="300">
        <f>IF('选型表'!Q24="","",'选型表'!Q24)</f>
      </c>
      <c r="D24" s="301">
        <f>IF('选型表'!R24="","",'选型表'!R24)</f>
      </c>
      <c r="E24" s="299">
        <f>IF('选型表'!E24="","",'选型表'!E24)</f>
        <v>2</v>
      </c>
      <c r="F24" s="302">
        <f>IF('选型表'!T24="","",'选型表'!T24)</f>
      </c>
      <c r="G24" s="318">
        <f>IF('选型表'!X24="","",'选型表'!X24)</f>
      </c>
      <c r="H24" s="302">
        <f>IF('选型表'!AB24="","",'选型表'!AB24)</f>
      </c>
      <c r="I24" s="302">
        <f>IF('选型表'!AC24="","",'选型表'!AC24)</f>
      </c>
      <c r="J24" s="302"/>
      <c r="K24" s="221"/>
      <c r="L24" s="221">
        <f>IF('选型表'!AD24="","",'选型表'!AD24)</f>
      </c>
      <c r="M24" s="303"/>
      <c r="N24" s="304"/>
      <c r="O24" s="305"/>
      <c r="P24" s="306"/>
      <c r="Q24" s="306"/>
      <c r="R24" s="306"/>
      <c r="S24" s="306"/>
      <c r="U24" s="462"/>
    </row>
    <row r="25" spans="1:21" ht="40.049999999999997" customHeight="1">
      <c r="A25" s="298" t="str">
        <f>IF('选型表'!A25="","",'选型表'!A25)</f>
        <v>018</v>
      </c>
      <c r="B25" s="299" t="str">
        <f>IF('选型表'!C25="","",'选型表'!C25)</f>
        <v>3100-P-8301A/B</v>
      </c>
      <c r="C25" s="300">
        <f>IF('选型表'!Q25="","",'选型表'!Q25)</f>
      </c>
      <c r="D25" s="301">
        <f>IF('选型表'!R25="","",'选型表'!R25)</f>
      </c>
      <c r="E25" s="299">
        <f>IF('选型表'!E25="","",'选型表'!E25)</f>
        <v>2</v>
      </c>
      <c r="F25" s="302">
        <f>IF('选型表'!T25="","",'选型表'!T25)</f>
      </c>
      <c r="G25" s="318">
        <f>IF('选型表'!X25="","",'选型表'!X25)</f>
      </c>
      <c r="H25" s="302">
        <f>IF('选型表'!AB25="","",'选型表'!AB25)</f>
      </c>
      <c r="I25" s="302">
        <f>IF('选型表'!AC25="","",'选型表'!AC25)</f>
      </c>
      <c r="J25" s="302"/>
      <c r="K25" s="221"/>
      <c r="L25" s="221">
        <f>IF('选型表'!AD25="","",'选型表'!AD25)</f>
      </c>
      <c r="M25" s="303"/>
      <c r="N25" s="304"/>
      <c r="O25" s="305"/>
      <c r="P25" s="306"/>
      <c r="Q25" s="306"/>
      <c r="R25" s="306"/>
      <c r="S25" s="306"/>
      <c r="U25" s="462"/>
    </row>
    <row r="26" spans="1:21" ht="40.049999999999997" customHeight="1">
      <c r="A26" s="298" t="str">
        <f>IF('选型表'!A26="","",'选型表'!A26)</f>
        <v>019</v>
      </c>
      <c r="B26" s="299" t="str">
        <f>IF('选型表'!C26="","",'选型表'!C26)</f>
        <v>3100-P-8302A/B</v>
      </c>
      <c r="C26" s="300">
        <f>IF('选型表'!Q26="","",'选型表'!Q26)</f>
      </c>
      <c r="D26" s="301">
        <f>IF('选型表'!R26="","",'选型表'!R26)</f>
      </c>
      <c r="E26" s="299">
        <f>IF('选型表'!E26="","",'选型表'!E26)</f>
        <v>2</v>
      </c>
      <c r="F26" s="302">
        <f>IF('选型表'!T26="","",'选型表'!T26)</f>
      </c>
      <c r="G26" s="318">
        <f>IF('选型表'!X26="","",'选型表'!X26)</f>
      </c>
      <c r="H26" s="302">
        <f>IF('选型表'!AB26="","",'选型表'!AB26)</f>
      </c>
      <c r="I26" s="302">
        <f>IF('选型表'!AC26="","",'选型表'!AC26)</f>
      </c>
      <c r="J26" s="302"/>
      <c r="K26" s="221"/>
      <c r="L26" s="221">
        <f>IF('选型表'!AD26="","",'选型表'!AD26)</f>
      </c>
      <c r="M26" s="303"/>
      <c r="N26" s="304"/>
      <c r="O26" s="305"/>
      <c r="P26" s="306"/>
      <c r="Q26" s="306"/>
      <c r="R26" s="306"/>
      <c r="S26" s="306"/>
      <c r="U26" s="462"/>
    </row>
    <row r="27" spans="1:21" ht="40.049999999999997" customHeight="1">
      <c r="A27" s="298" t="str">
        <f>IF('选型表'!A27="","",'选型表'!A27)</f>
        <v>020</v>
      </c>
      <c r="B27" s="299" t="str">
        <f>IF('选型表'!C27="","",'选型表'!C27)</f>
        <v>3100-P-8303A/B/C</v>
      </c>
      <c r="C27" s="300">
        <f>IF('选型表'!Q27="","",'选型表'!Q27)</f>
      </c>
      <c r="D27" s="301">
        <f>IF('选型表'!R27="","",'选型表'!R27)</f>
      </c>
      <c r="E27" s="299">
        <f>IF('选型表'!E27="","",'选型表'!E27)</f>
        <v>3</v>
      </c>
      <c r="F27" s="302">
        <f>IF('选型表'!T27="","",'选型表'!T27)</f>
      </c>
      <c r="G27" s="318">
        <f>IF('选型表'!X27="","",'选型表'!X27)</f>
      </c>
      <c r="H27" s="302">
        <f>IF('选型表'!AB27="","",'选型表'!AB27)</f>
      </c>
      <c r="I27" s="302">
        <f>IF('选型表'!AC27="","",'选型表'!AC27)</f>
      </c>
      <c r="J27" s="302"/>
      <c r="K27" s="221"/>
      <c r="L27" s="221">
        <f>IF('选型表'!AD27="","",'选型表'!AD27)</f>
      </c>
      <c r="M27" s="303"/>
      <c r="N27" s="304"/>
      <c r="O27" s="305"/>
      <c r="P27" s="306"/>
      <c r="Q27" s="306"/>
      <c r="R27" s="306"/>
      <c r="S27" s="306"/>
      <c r="U27" s="462"/>
    </row>
    <row r="28" spans="1:21" ht="16.8">
      <c r="A28" s="308"/>
      <c r="B28" s="309"/>
      <c r="C28" s="310"/>
      <c r="D28" s="258" t="s">
        <v>154</v>
      </c>
      <c r="E28" s="311">
        <f>SUM(E8:E27)</f>
        <v>38</v>
      </c>
      <c r="F28" s="312"/>
      <c r="G28" s="312"/>
      <c r="H28" s="313"/>
      <c r="I28" s="314"/>
      <c r="J28" s="314"/>
      <c r="K28" s="314"/>
      <c r="L28" s="314"/>
      <c r="M28" s="314"/>
      <c r="N28" s="314"/>
      <c r="O28" s="314"/>
      <c r="P28" s="315"/>
      <c r="Q28" s="315"/>
      <c r="R28" s="311"/>
      <c r="S28" s="315"/>
    </row>
    <row r="29" spans="1:21" ht="26.1" customHeight="1">
      <c r="A29" s="843"/>
      <c r="B29" s="844"/>
      <c r="C29" s="844"/>
      <c r="D29" s="844"/>
      <c r="E29" s="844"/>
      <c r="F29" s="844"/>
      <c r="G29" s="844"/>
      <c r="H29" s="844"/>
      <c r="I29" s="844"/>
      <c r="J29" s="844"/>
      <c r="K29" s="844"/>
      <c r="L29" s="844"/>
      <c r="M29" s="844"/>
      <c r="N29" s="844"/>
      <c r="O29" s="844"/>
      <c r="P29" s="844"/>
      <c r="Q29" s="844"/>
      <c r="R29" s="844"/>
      <c r="S29" s="844"/>
    </row>
    <row r="30" spans="1:21" ht="185.70" customHeight="1">
      <c r="A30" s="845" t="s">
        <v>155</v>
      </c>
      <c r="B30" s="846"/>
      <c r="C30" s="846"/>
      <c r="D30" s="846"/>
      <c r="E30" s="846"/>
      <c r="F30" s="847"/>
      <c r="G30" s="316"/>
      <c r="H30" s="928" t="inlineStr">
        <is>
          <t xml:space="preserve">其它约定事项：
1、采用加长节无润滑的挠性膜片联轴器，不允许采用皮带传动和链传动，设计标准为API671。
2、联轴器及联轴器与轴接合部分应设计成至少能够承受最大驱动机功率的125%负荷（包括任何的驱动机使用系数）。
3、所有外露转动部件应设置安全防护罩，防护罩应能完全遮挡所有转动部件；带网眼的防护罩应保证人手指不能通过网眼触及到运动部件。
4、防护罩应有足够的刚度，在任何方向上施加900N静态负荷时不应偏转3mm、与转动件接触或导致永久变形。
5、所有防护罩均采用无火花型，联轴器防护罩带盘车开门结构；防护罩与驱动机/被驱动设备之间缝隙手指无法穿过。</t>
        </is>
      </c>
      <c r="I30" s="849"/>
      <c r="J30" s="849"/>
      <c r="K30" s="849"/>
      <c r="L30" s="849"/>
      <c r="M30" s="849"/>
      <c r="N30" s="849"/>
      <c r="O30" s="849"/>
      <c r="P30" s="849"/>
      <c r="Q30" s="849"/>
      <c r="R30" s="849"/>
      <c r="S30" s="849"/>
    </row>
    <row r="31" spans="1:21" ht="51.9" customHeight="1" thickBot="1">
      <c r="A31" s="852" t="s">
        <v>157</v>
      </c>
      <c r="B31" s="853"/>
      <c r="C31" s="853"/>
      <c r="D31" s="853"/>
      <c r="E31" s="853"/>
      <c r="F31" s="854"/>
      <c r="G31" s="317"/>
      <c r="H31" s="850"/>
      <c r="I31" s="851"/>
      <c r="J31" s="851"/>
      <c r="K31" s="851"/>
      <c r="L31" s="851"/>
      <c r="M31" s="851"/>
      <c r="N31" s="851"/>
      <c r="O31" s="851"/>
      <c r="P31" s="851"/>
      <c r="Q31" s="851"/>
      <c r="R31" s="851"/>
      <c r="S31" s="851"/>
    </row>
    <row r="32" spans="1:19" ht="19.8" thickTop="1">
      <c r="A32" s="855" t="s">
        <v>158</v>
      </c>
      <c r="B32" s="855"/>
      <c r="C32" s="855"/>
      <c r="D32" s="855"/>
      <c r="E32" s="855"/>
      <c r="F32" s="855"/>
      <c r="G32" s="855"/>
      <c r="H32" s="855"/>
      <c r="I32" s="855"/>
      <c r="J32" s="855"/>
      <c r="K32" s="855"/>
      <c r="L32" s="855"/>
      <c r="M32" s="855"/>
      <c r="N32" s="855"/>
      <c r="O32" s="855"/>
      <c r="P32" s="855"/>
      <c r="Q32" s="855"/>
      <c r="R32" s="855"/>
      <c r="S32" s="855"/>
    </row>
  </sheetData>
  <mergeCells count="38">
    <mergeCell ref="A29:S29"/>
    <mergeCell ref="A30:F30"/>
    <mergeCell ref="H30:S31"/>
    <mergeCell ref="A31:F31"/>
    <mergeCell ref="A32:S32"/>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orientation="landscape" horizontalDpi="1200" verticalDpi="1200" r:id="rId1" fitToWidth="1" fitToHeight="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11"/>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c r="B1" s="857"/>
      <c r="C1" s="857"/>
      <c r="D1" s="857"/>
      <c r="E1" s="857"/>
      <c r="F1" s="185">
        <f>IF('封面'!E8="","",'封面'!E8)</f>
      </c>
      <c r="H1" s="186"/>
    </row>
    <row r="2" spans="1:130" s="185" customFormat="1" ht="15.9" customHeight="1">
      <c r="A2" s="858" t="s">
        <v>0</v>
      </c>
      <c r="B2" s="859"/>
      <c r="C2" s="858" t="str">
        <f>IF('封面'!E11="","",'封面'!E11)</f>
      </c>
      <c r="D2" s="859"/>
      <c r="E2" s="859"/>
      <c r="F2" s="860" t="s">
        <v>108</v>
      </c>
      <c r="G2" s="861"/>
      <c r="H2" s="861"/>
      <c r="I2" s="861"/>
      <c r="J2" s="861"/>
      <c r="K2" s="861"/>
      <c r="L2" s="861"/>
      <c r="M2" s="861"/>
      <c r="N2" s="861"/>
      <c r="O2" s="861"/>
      <c r="P2" s="861"/>
      <c r="Q2" s="862" t="s">
        <v>109</v>
      </c>
      <c r="R2" s="862"/>
      <c r="S2" s="863"/>
      <c r="T2" s="862" t="s">
        <v>110</v>
      </c>
      <c r="U2" s="862"/>
      <c r="V2" s="863"/>
    </row>
    <row r="3" spans="1:130" s="185" customFormat="1" ht="15.9" customHeight="1">
      <c r="A3" s="858" t="s">
        <v>111</v>
      </c>
      <c r="B3" s="859"/>
      <c r="C3" s="858"/>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112</v>
      </c>
      <c r="B4" s="859"/>
      <c r="C4" s="858" t="str">
        <f>IF('封面'!E9="","",'封面'!E9)</f>
      </c>
      <c r="D4" s="859"/>
      <c r="E4" s="859"/>
      <c r="F4" s="861"/>
      <c r="G4" s="861"/>
      <c r="H4" s="861"/>
      <c r="I4" s="861"/>
      <c r="J4" s="861"/>
      <c r="K4" s="861"/>
      <c r="L4" s="861"/>
      <c r="M4" s="861"/>
      <c r="N4" s="861"/>
      <c r="O4" s="861"/>
      <c r="P4" s="861"/>
      <c r="Q4" s="187" t="s">
        <v>113</v>
      </c>
      <c r="R4" s="862"/>
      <c r="S4" s="863"/>
      <c r="T4" s="187" t="s">
        <v>114</v>
      </c>
      <c r="U4" s="864">
        <f>IF('封面'!E18="","",'封面'!E18)</f>
      </c>
      <c r="V4" s="863"/>
      <c r="X4" s="462" t="s">
        <v>115</v>
      </c>
    </row>
    <row r="5" spans="1:130" s="189" customFormat="1" ht="16.5" customHeight="1">
      <c r="A5" s="870" t="s">
        <v>40</v>
      </c>
      <c r="B5" s="872" t="s">
        <v>116</v>
      </c>
      <c r="C5" s="874" t="s">
        <v>117</v>
      </c>
      <c r="D5" s="875"/>
      <c r="E5" s="872" t="s">
        <v>118</v>
      </c>
      <c r="F5" s="879" t="s">
        <v>119</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120</v>
      </c>
      <c r="R6" s="888" t="s">
        <v>121</v>
      </c>
      <c r="S6" s="888" t="s">
        <v>122</v>
      </c>
      <c r="T6" s="888" t="s">
        <v>123</v>
      </c>
      <c r="U6" s="888" t="s">
        <v>124</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125</v>
      </c>
      <c r="T7" s="888" t="s">
        <v>125</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191.50" customHeight="1">
      <c r="A8" s="192"/>
      <c r="B8" s="193"/>
      <c r="C8" s="201"/>
      <c r="D8" s="202" t="str">
        <f>'选型表'!R8</f>
      </c>
      <c r="E8" s="193"/>
      <c r="F8" s="929" t="inlineStr">
        <is>
          <t xml:space="preserve">1、远传仪表大于3个时卖方提供仪表接线箱，小于等于3个时采用直拉电缆方式。
2、买卖双方以现场仪表接线箱（盒）为分工接线，接线箱与泵采用共用底座。
3、接线箱与泵供货范围内现场仪表之间的电缆、穿线管、槽板等由卖方成套供货安装并在工厂调试完成，电缆要求铠装。
4、卖方提供所有仪表接线盒（接线箱）的进/出线密封接头。
5、现场接线箱（盒）为隔爆型(ExdⅡCT4)，防护等级IP65，不同信号类型进不同接线箱。
6、本安和隔爆仪表应采用不同的接线箱，不同系统的仪表应采用不同的接线箱。
7、露天安装的仪表接线箱采用316不锈钢，电缆进线口全部朝下从下方进线，接口为ISO公制螺纹。
8、所有户外安装的电子仪表和接线箱宜根据需要配备不锈钢或GRP材质的挡雨遮阳罩。
9、接线箱编号格式为XXXX-JBGH-YYYNNN，按装置号、控制系统类别、供电防爆类型、信号类型、工段号和顺序号编制。
10、接线箱内端子备用量不少于15%，电缆进口配电缆密封接头备用量不少于15%。</t>
        </is>
      </c>
      <c r="G8" s="891"/>
      <c r="H8" s="891"/>
      <c r="I8" s="891"/>
      <c r="J8" s="891"/>
      <c r="K8" s="891"/>
      <c r="L8" s="891"/>
      <c r="M8" s="891"/>
      <c r="N8" s="891"/>
      <c r="O8" s="891"/>
      <c r="P8" s="892"/>
      <c r="Q8" s="194"/>
      <c r="R8" s="195"/>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ht="18.75" customHeight="1">
      <c r="A9" s="871" t="s">
        <v>127</v>
      </c>
      <c r="B9" s="893"/>
      <c r="C9" s="893"/>
      <c r="D9" s="873"/>
      <c r="E9" s="197">
        <f>SUM(E8:E8)</f>
      </c>
      <c r="F9" s="873"/>
      <c r="G9" s="873"/>
      <c r="H9" s="873"/>
      <c r="I9" s="873"/>
      <c r="J9" s="873"/>
      <c r="K9" s="873"/>
      <c r="L9" s="873"/>
      <c r="M9" s="873"/>
      <c r="N9" s="873"/>
      <c r="O9" s="873"/>
      <c r="P9" s="894"/>
      <c r="Q9" s="894"/>
      <c r="R9" s="894"/>
      <c r="S9" s="894"/>
      <c r="T9" s="894"/>
      <c r="U9" s="895"/>
      <c r="V9" s="896"/>
      <c r="X9" s="462"/>
    </row>
    <row r="10" spans="1:130" ht="52.5" customHeight="1" thickBot="1">
      <c r="A10" s="865" t="s">
        <v>128</v>
      </c>
      <c r="B10" s="866"/>
      <c r="C10" s="866"/>
      <c r="D10" s="866"/>
      <c r="E10" s="866"/>
      <c r="F10" s="866"/>
      <c r="G10" s="866"/>
      <c r="H10" s="866"/>
      <c r="I10" s="866"/>
      <c r="J10" s="866"/>
      <c r="K10" s="866"/>
      <c r="L10" s="866"/>
      <c r="M10" s="866"/>
      <c r="N10" s="866"/>
      <c r="O10" s="866"/>
      <c r="P10" s="867"/>
      <c r="Q10" s="867"/>
      <c r="R10" s="867"/>
      <c r="S10" s="867"/>
      <c r="T10" s="867"/>
      <c r="U10" s="868"/>
      <c r="V10" s="869"/>
    </row>
    <row r="11" spans="1:130" ht="9.6" thickTop="1"/>
  </sheetData>
  <mergeCells count="31">
    <mergeCell ref="A10:V10"/>
    <mergeCell ref="A5:A7"/>
    <mergeCell ref="B5:B7"/>
    <mergeCell ref="C5:D7"/>
    <mergeCell ref="E5:E7"/>
    <mergeCell ref="F5:P7"/>
    <mergeCell ref="Q5:V5"/>
    <mergeCell ref="Q6:Q7"/>
    <mergeCell ref="R6:R7"/>
    <mergeCell ref="S6:S7"/>
    <mergeCell ref="T6:T7"/>
    <mergeCell ref="U6:U7"/>
    <mergeCell ref="V6:V7"/>
    <mergeCell ref="F8:P8"/>
    <mergeCell ref="A9:D9"/>
    <mergeCell ref="F9:V9"/>
    <mergeCell ref="X4:X9"/>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orientation="landscape" r:id="rId1" fitToWidth="1" fitToHeight="0"/>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v>喷漆</v>
      </c>
      <c r="B1" s="898"/>
      <c r="C1" s="898"/>
      <c r="D1" s="898"/>
      <c r="E1" s="898" t="str">
        <f>"包装"&amp;'封面'!E8</f>
        <v>包装</v>
      </c>
      <c r="F1" s="898"/>
      <c r="G1" s="898"/>
      <c r="H1" s="898"/>
      <c r="I1" s="898"/>
      <c r="J1" s="898"/>
      <c r="K1" s="898"/>
      <c r="L1" s="898"/>
      <c r="M1" s="898"/>
      <c r="N1" s="898"/>
    </row>
    <row r="2" spans="1:14" ht="55.20" customHeight="1">
      <c r="A2" s="326" t="s">
        <v>73</v>
      </c>
      <c r="B2" s="920" t="inlineStr">
        <is>
          <t>油漆的厂家执行短名单，涂漆的厚度和道数可使用厂家的标准，但是厂家的标准要提交给业主和设计得到批准，否则执行下列规定。</t>
        </is>
      </c>
      <c r="C2" s="361"/>
      <c r="D2" s="361"/>
      <c r="E2" s="327" t="inlineStr">
        <is>
          <t>包装应满足室外放置6个月以上的要求</t>
        </is>
      </c>
      <c r="F2" s="282"/>
      <c r="G2" s="282"/>
      <c r="H2" s="282"/>
      <c r="I2" s="282"/>
      <c r="J2" s="282"/>
      <c r="K2" s="282"/>
      <c r="L2" s="282"/>
      <c r="M2" s="282"/>
      <c r="N2" s="282"/>
    </row>
    <row r="3" spans="1:14" ht="37.80" customHeight="1">
      <c r="A3" s="326" t="s">
        <v>74</v>
      </c>
      <c r="B3" s="921" t="inlineStr">
        <is>
          <t>环氧富锌底漆、环氧云母氧化铁中间漆、脂肪族丙烯酸聚氨酯面漆</t>
        </is>
      </c>
      <c r="C3" s="361"/>
      <c r="D3" s="361"/>
      <c r="E3" s="282"/>
      <c r="F3" s="282"/>
      <c r="G3" s="282"/>
      <c r="H3" s="282"/>
      <c r="I3" s="282"/>
      <c r="J3" s="282"/>
      <c r="K3" s="282"/>
      <c r="L3" s="282"/>
      <c r="M3" s="282"/>
      <c r="N3" s="282"/>
    </row>
    <row r="4" spans="1:14" ht="24.9" customHeight="1">
      <c r="A4" s="326" t="s">
        <v>75</v>
      </c>
      <c r="B4" s="360" t="inlineStr">
        <is>
          <t>不小于260μm</t>
        </is>
      </c>
      <c r="C4" s="361"/>
      <c r="D4" s="361"/>
      <c r="E4" s="282"/>
      <c r="F4" s="282"/>
      <c r="G4" s="282"/>
      <c r="H4" s="282"/>
      <c r="I4" s="282"/>
      <c r="J4" s="282"/>
      <c r="K4" s="282"/>
      <c r="L4" s="282"/>
      <c r="M4" s="282"/>
      <c r="N4" s="282"/>
    </row>
    <row r="5" spans="1:14" ht="24.9" customHeight="1">
      <c r="A5" s="326" t="s">
        <v>76</v>
      </c>
      <c r="B5" s="360" t="inlineStr">
        <is>
          <t>沿海湿热</t>
        </is>
      </c>
      <c r="C5" s="361"/>
      <c r="D5" s="361"/>
      <c r="E5" s="282"/>
      <c r="F5" s="282"/>
      <c r="G5" s="282"/>
      <c r="H5" s="282"/>
      <c r="I5" s="282"/>
      <c r="J5" s="282"/>
      <c r="K5" s="282"/>
      <c r="L5" s="282"/>
      <c r="M5" s="282"/>
      <c r="N5" s="282"/>
    </row>
    <row r="6" spans="1:14" ht="27.9" customHeight="1">
      <c r="A6" s="19" t="s">
        <v>77</v>
      </c>
      <c r="B6" s="326" t="s">
        <v>78</v>
      </c>
      <c r="C6" s="326" t="s">
        <v>79</v>
      </c>
      <c r="D6" s="19" t="s">
        <v>80</v>
      </c>
      <c r="E6" s="900"/>
      <c r="F6" s="901"/>
      <c r="G6" s="901"/>
      <c r="H6" s="901"/>
      <c r="I6" s="901"/>
      <c r="J6" s="901"/>
      <c r="K6" s="901"/>
      <c r="L6" s="901"/>
      <c r="M6" s="901"/>
    </row>
    <row r="7" spans="1:14" ht="56.25" customHeight="1">
      <c r="A7" s="19" t="s">
        <v>81</v>
      </c>
      <c r="B7" s="319" t="inlineStr">
        <is>
          <t>银</t>
        </is>
      </c>
      <c r="C7" s="319" t="inlineStr">
        <is>
          <t>RAL9006</t>
        </is>
      </c>
      <c r="D7" s="170"/>
      <c r="E7" s="901"/>
      <c r="F7" s="901"/>
      <c r="G7" s="901"/>
      <c r="H7" s="901"/>
      <c r="I7" s="901"/>
      <c r="J7" s="901"/>
      <c r="K7" s="901"/>
      <c r="L7" s="901"/>
      <c r="M7" s="901"/>
    </row>
    <row r="8" spans="1:14" ht="27.9" customHeight="1">
      <c r="A8" s="19" t="s">
        <v>82</v>
      </c>
      <c r="B8" s="319" t="inlineStr">
        <is>
          <t>灰</t>
        </is>
      </c>
      <c r="C8" s="319" t="inlineStr">
        <is>
          <t>RAL7035</t>
        </is>
      </c>
      <c r="D8" s="171"/>
      <c r="E8" s="901"/>
      <c r="F8" s="901"/>
      <c r="G8" s="901"/>
      <c r="H8" s="901"/>
      <c r="I8" s="901"/>
      <c r="J8" s="901"/>
      <c r="K8" s="901"/>
      <c r="L8" s="901"/>
      <c r="M8" s="901"/>
    </row>
    <row r="9" spans="1:14" ht="27.9" customHeight="1">
      <c r="A9" s="19" t="s">
        <v>83</v>
      </c>
      <c r="B9" s="319" t="inlineStr">
        <is>
          <t>淡黄</t>
        </is>
      </c>
      <c r="C9" s="319" t="inlineStr">
        <is>
          <t>RAL1018</t>
        </is>
      </c>
      <c r="D9" s="171"/>
      <c r="E9" s="901"/>
      <c r="F9" s="901"/>
      <c r="G9" s="901"/>
      <c r="H9" s="901"/>
      <c r="I9" s="901"/>
      <c r="J9" s="901"/>
      <c r="K9" s="901"/>
      <c r="L9" s="901"/>
      <c r="M9" s="901"/>
    </row>
    <row r="10" spans="1:14" ht="27.9" customHeight="1">
      <c r="A10" s="19" t="s">
        <v>84</v>
      </c>
      <c r="B10" s="319" t="inlineStr">
        <is>
          <t>中酞蓝</t>
        </is>
      </c>
      <c r="C10" s="319" t="inlineStr">
        <is>
          <t>RAL5010</t>
        </is>
      </c>
      <c r="D10" s="171"/>
      <c r="E10" s="901"/>
      <c r="F10" s="901"/>
      <c r="G10" s="901"/>
      <c r="H10" s="901"/>
      <c r="I10" s="901"/>
      <c r="J10" s="901"/>
      <c r="K10" s="901"/>
      <c r="L10" s="901"/>
      <c r="M10" s="901"/>
    </row>
    <row r="11" spans="1:14" ht="33.75" customHeight="1">
      <c r="A11" s="19" t="s">
        <v>85</v>
      </c>
      <c r="B11" s="320"/>
      <c r="C11" s="319"/>
      <c r="D11" s="171"/>
      <c r="E11" s="901"/>
      <c r="F11" s="901"/>
      <c r="G11" s="901"/>
      <c r="H11" s="901"/>
      <c r="I11" s="901"/>
      <c r="J11" s="901"/>
      <c r="K11" s="901"/>
      <c r="L11" s="901"/>
      <c r="M11" s="901"/>
    </row>
    <row r="12" spans="1:14" ht="27.9" customHeight="1">
      <c r="A12" s="19" t="s">
        <v>86</v>
      </c>
      <c r="B12" s="319" t="inlineStr">
        <is>
          <t>艳绿</t>
        </is>
      </c>
      <c r="C12" s="319" t="inlineStr">
        <is>
          <t>RAL6029</t>
        </is>
      </c>
      <c r="D12" s="171"/>
      <c r="E12" s="901"/>
      <c r="F12" s="901"/>
      <c r="G12" s="901"/>
      <c r="H12" s="901"/>
      <c r="I12" s="901"/>
      <c r="J12" s="901"/>
      <c r="K12" s="901"/>
      <c r="L12" s="901"/>
      <c r="M12" s="901"/>
    </row>
    <row r="13" spans="1:14" ht="27.9" customHeight="1">
      <c r="A13" s="19" t="s">
        <v>87</v>
      </c>
      <c r="B13" s="319" t="inlineStr">
        <is>
          <t>艳绿</t>
        </is>
      </c>
      <c r="C13" s="319" t="inlineStr">
        <is>
          <t>RAL6029</t>
        </is>
      </c>
      <c r="D13" s="171"/>
      <c r="E13" s="901"/>
      <c r="F13" s="901"/>
      <c r="G13" s="901"/>
      <c r="H13" s="901"/>
      <c r="I13" s="901"/>
      <c r="J13" s="901"/>
      <c r="K13" s="901"/>
      <c r="L13" s="901"/>
      <c r="M13" s="901"/>
    </row>
    <row r="14" spans="1:14" ht="27.9" customHeight="1">
      <c r="A14" s="19" t="s">
        <v>88</v>
      </c>
      <c r="B14" s="319" t="inlineStr">
        <is>
          <t>银</t>
        </is>
      </c>
      <c r="C14" s="319" t="inlineStr">
        <is>
          <t>RAL9006</t>
        </is>
      </c>
      <c r="D14" s="171"/>
      <c r="E14" s="901"/>
      <c r="F14" s="901"/>
      <c r="G14" s="901"/>
      <c r="H14" s="901"/>
      <c r="I14" s="901"/>
      <c r="J14" s="901"/>
      <c r="K14" s="901"/>
      <c r="L14" s="901"/>
      <c r="M14" s="901"/>
    </row>
    <row r="15" spans="1:14" ht="27.9" customHeight="1">
      <c r="A15" s="19" t="s">
        <v>89</v>
      </c>
      <c r="B15" s="321" t="inlineStr">
        <is>
          <t>大红</t>
        </is>
      </c>
      <c r="C15" s="321" t="inlineStr">
        <is>
          <t>RAL2002</t>
        </is>
      </c>
      <c r="D15" s="171"/>
      <c r="E15" s="901"/>
      <c r="F15" s="901"/>
      <c r="G15" s="901"/>
      <c r="H15" s="901"/>
      <c r="I15" s="901"/>
      <c r="J15" s="901"/>
      <c r="K15" s="901"/>
      <c r="L15" s="901"/>
      <c r="M15" s="901"/>
    </row>
    <row r="16" spans="1:14" ht="33" customHeight="1">
      <c r="A16" s="322" t="s">
        <v>90</v>
      </c>
      <c r="B16" s="319" t="inlineStr">
        <is>
          <t>海灰</t>
        </is>
      </c>
      <c r="C16" s="319" t="inlineStr">
        <is>
          <t>RAL7038</t>
        </is>
      </c>
      <c r="D16" s="171"/>
      <c r="E16" s="901"/>
      <c r="F16" s="901"/>
      <c r="G16" s="901"/>
      <c r="H16" s="901"/>
      <c r="I16" s="901"/>
      <c r="J16" s="901"/>
      <c r="K16" s="901"/>
      <c r="L16" s="901"/>
      <c r="M16" s="901"/>
    </row>
    <row r="17" spans="1:13" ht="39" customHeight="1">
      <c r="A17" s="322" t="s">
        <v>91</v>
      </c>
      <c r="B17" s="319" t="inlineStr">
        <is>
          <t>灰</t>
        </is>
      </c>
      <c r="C17" s="319" t="inlineStr">
        <is>
          <t>RAL7035</t>
        </is>
      </c>
      <c r="D17" s="171"/>
      <c r="E17" s="901"/>
      <c r="F17" s="901"/>
      <c r="G17" s="901"/>
      <c r="H17" s="901"/>
      <c r="I17" s="901"/>
      <c r="J17" s="901"/>
      <c r="K17" s="901"/>
      <c r="L17" s="901"/>
      <c r="M17" s="901"/>
    </row>
    <row r="18" spans="1:13" ht="45" customHeight="1">
      <c r="A18" s="322" t="s">
        <v>92</v>
      </c>
      <c r="B18" s="319" t="inlineStr">
        <is>
          <t>出厂色或银色</t>
        </is>
      </c>
      <c r="C18" s="319" t="inlineStr">
        <is>
          <t>RAL9006</t>
        </is>
      </c>
      <c r="D18" s="171"/>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93</v>
      </c>
      <c r="B21" s="899"/>
      <c r="C21" s="899"/>
      <c r="D21" s="899"/>
      <c r="E21" s="901"/>
      <c r="F21" s="901"/>
      <c r="G21" s="901"/>
      <c r="H21" s="901"/>
      <c r="I21" s="901"/>
      <c r="J21" s="901"/>
      <c r="K21" s="901"/>
      <c r="L21" s="901"/>
      <c r="M21" s="901"/>
    </row>
    <row r="22" spans="1:13" ht="48.75" customHeight="1">
      <c r="A22" s="899" t="s">
        <v>94</v>
      </c>
      <c r="B22" s="899"/>
      <c r="C22" s="899"/>
      <c r="D22" s="899"/>
      <c r="E22" s="901"/>
      <c r="F22" s="901"/>
      <c r="G22" s="901"/>
      <c r="H22" s="901"/>
      <c r="I22" s="901"/>
      <c r="J22" s="901"/>
      <c r="K22" s="901"/>
      <c r="L22" s="901"/>
      <c r="M22" s="901"/>
    </row>
  </sheetData>
  <mergeCells count="9">
    <mergeCell ref="A1:D1"/>
    <mergeCell ref="E1:N1"/>
    <mergeCell ref="A21:D21"/>
    <mergeCell ref="A22:D22"/>
    <mergeCell ref="B2:D2"/>
    <mergeCell ref="B3:D3"/>
    <mergeCell ref="B4:D4"/>
    <mergeCell ref="B5:D5"/>
    <mergeCell ref="E2:M22"/>
  </mergeCells>
  <phoneticPr fontId="58" type="noConversion"/>
  <pageMargins left="0.75" right="0.75" top="1" bottom="1" header="0.5" footer="0.5"/>
  <pageSetup paperSize="9" orientation="portrait" r:id="rId1"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v>检验</v>
      </c>
    </row>
    <row r="2" spans="1:9" ht="409.00" customHeight="1">
      <c r="A2" s="930" t="inlineStr">
        <is>
          <t xml:space="preserve">检验和试验要求：
1、卖方应根据质量控制计划、有关工程规定和数据表的要求对提供的设备进行检验和试验，试验步骤和可接受准则应符合合同标准和规范。
2、机械密封冲洗液冷却器壳体水压试验压力应至少和泵的最大允许工作压力(MAWP)一致。
3、所有承压部件的水压试验压力至少为最大允许工作压力（MAWP）的1.5倍。
4、性能试验应使用所有合同中签订的密封设备和附件，至少应包含密封冲洗/隔离/缓冲/管线及罐。
5、通过减速或减级进行性能试验的措施必须在合同签订前得到买方的书面许可。
6、所有辅助管线的焊接，包括任何密封焊，应进行磁粉探伤或液体着色探伤检查。
7、如有规定，应进行高速动平衡试验。
8、泵在优先操作范围内的任何流量下振动应满足API610 12th 表8 和表9 的要求。
9、性能偏差不超过API 610 表16 的规定，但是流量和扬程不接受负偏差。
10、要求噪声在距离泵1米处不超过85dB(A)。
11、设备到现场免于解体，整体撬装。
12、制造厂标准车间试验、性能试验、机械运转试验、汽蚀试验、水压试验均为非观察（提交报告），外观检验需执行。
13、应提供检验和试验合格证。</t>
        </is>
      </c>
    </row>
    <row r="4" spans="1:9">
      <c r="I4" s="462" t="s">
        <v>95</v>
      </c>
    </row>
    <row r="5" spans="1:9">
      <c r="I5" s="462"/>
    </row>
    <row r="6" spans="1:9">
      <c r="I6" s="462"/>
    </row>
    <row r="7" spans="1:9">
      <c r="I7" s="462"/>
    </row>
    <row r="8" spans="1:9">
      <c r="I8" s="462"/>
    </row>
    <row r="9" spans="1:9">
      <c r="I9" s="462"/>
    </row>
  </sheetData>
  <mergeCells count="2">
    <mergeCell ref="I4:I9"/>
    <mergeCell ref="A2:G17"/>
  </mergeCells>
  <phoneticPr fontId="58" type="noConversion"/>
  <pageMargins left="0.7" right="0.7" top="0.75" bottom="0.75" header="0.3" footer="0.3"/>
  <pageSetup paperSize="9" orientation="portrait" r:id="rId1"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v>完工资料</v>
      </c>
    </row>
    <row r="2" spans="1:6" ht="177.00" customHeight="1">
      <c r="A2" s="931" t="inlineStr">
        <is>
          <t xml:space="preserve">数字化交付见《12088-0000-00-81-SPC-0013_甲采设备供应商数字化交付规定》
A类资料：机器和设备基础图及负荷数据、管口允许承受的力/力矩/位移及界区接口管道方位等级、公用工程消耗清单、仪表设备一览表、报警联锁原理图及设定值、电动机控制原理图和电气接线图及布置图、P&amp;I图/外形图及布置图/数据表</t>
        </is>
      </c>
    </row>
    <row r="3" spans="1:6" ht="124.80" customHeight="1">
      <c r="A3" s="930" t="inlineStr">
        <is>
          <t>B类资料：装配图/剖面图/安装图、辅助设备结构图/安装图、易损件部件图/材料及特殊要求、详细配管空视图及管道支点位置/支点受力计算数据/支架型式、机组润滑油要求和规定/润滑油系统图、电动机接线箱、机组组装及拆卸程序</t>
        </is>
      </c>
      <c r="F3" s="462" t="s">
        <v>96</v>
      </c>
    </row>
    <row r="4" spans="1:6" ht="177.00" customHeight="1">
      <c r="A4" s="930" t="inlineStr">
        <is>
          <t>C类资料：材料试验报告(主要受力元件)、卖方检验报告和证明、卖方工厂试验报告、安装说明书/操作手册/维修手册、备品备件表、专用工具表、仪表控制说明书、装箱单、参数/文件及图纸目录、润滑油牌号/粘度等指标清单、产品合格证及质量证明书/产品竣工图/质检单位签发的产品制造安全质量监督检验证书、压力容器图纸及质量证明文件/合格证</t>
        </is>
      </c>
      <c r="F4" s="462"/>
    </row>
    <row r="5" spans="1:6" ht="281.40" customHeight="1">
      <c r="A5" s="930" t="inlineStr">
        <is>
          <t>转动设备专业设计统一规定要求：组装图、带零件表和材料清单剖面图、转动设备数据表、性能曲线图、轴封及缓冲系统安装图/装配图、双端面密封流程图、润滑油清单、整个机组管线仪表图(P&amp;ID)、管口允许的力和力矩/管口位移、电气和仪表逻辑图、电气和仪表报警及联锁一览表、供货机组系统管道轴测图、振动和轴位移图、试验报告和证书、扭转/振动/脉动分析及报告、带载荷的土建基础设计资料、管口一览表、专用工具图纸及清单、易损件图、开车用和两年备品备件清单、仪表设备及附件规格书、安装/操作和维护手册或说明书、电子版随机资料</t>
        </is>
      </c>
      <c r="F5" s="462"/>
    </row>
    <row r="6" spans="1:6" ht="229.20" customHeight="1">
      <c r="A6" s="930" t="inlineStr">
        <is>
          <t>成套设备仪表及控制系统通用技术规定要求：厂商文件包(VDB)含最终版仪表数据表、计算书、尺寸图、产品技术样本、操作&amp;维修手册；执行阶段提交仪表清单、I/O清单、仪表规格书、电缆表、内部连接接口图、仪表回路图、接线箱接线图、P&amp;ID、计算书、I.S回路计算、控制系统描述/操作原理/功能设计规定/控制说明、因果表或联锁逻辑图、外观尺寸图及重量、用电量及仪表风量、机柜发热量、仪表布置图、仪表安装图、仪表支架图</t>
        </is>
      </c>
      <c r="F6" s="462"/>
    </row>
    <row r="7" spans="1:6" ht="177.00" customHeight="1">
      <c r="A7" s="931" t="inlineStr">
        <is>
          <t xml:space="preserve">数字化交付非结构化文档：带签署的技术协议、产品数据表、产品图纸、产品安装手册、产品运行维护手册、备品备件清单、检测检验报告、产品分解安装图、产品分解安装视频
语言：简体中文和/或英文
时间/进度：A类资料(1)：接到中标通知书两周内提供；A类资料(2)：接到中标通知书六周内提供；其余资料：满足买方的交付进度要求</t>
        </is>
      </c>
      <c r="F7" s="462"/>
    </row>
    <row r="8" spans="1:6">
      <c r="F8" s="462"/>
    </row>
  </sheetData>
  <mergeCells count="7">
    <mergeCell ref="F3:F8"/>
    <mergeCell ref="A2:D2"/>
    <mergeCell ref="A3:D3"/>
    <mergeCell ref="A4:D4"/>
    <mergeCell ref="A5:D5"/>
    <mergeCell ref="A6:D6"/>
    <mergeCell ref="A7:D7"/>
  </mergeCells>
  <phoneticPr fontId="58" type="noConversion"/>
  <pageMargins left="0.7" right="0.7" top="0.75" bottom="0.75" header="0.3" footer="0.3"/>
  <pageSetup paperSize="9" orientation="portrait" r:id="rId1"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97</v>
      </c>
      <c r="B2" s="902"/>
      <c r="C2" s="16"/>
      <c r="D2" s="16"/>
      <c r="E2" s="16"/>
      <c r="F2" s="16"/>
      <c r="G2" s="16"/>
      <c r="H2" s="16"/>
      <c r="I2" s="16"/>
      <c r="J2" s="16"/>
      <c r="K2" s="16"/>
      <c r="L2" s="16"/>
      <c r="M2" s="16"/>
      <c r="N2" s="16"/>
      <c r="O2" s="16"/>
      <c r="P2" s="16"/>
      <c r="Q2" s="16"/>
      <c r="R2" s="16"/>
      <c r="S2" s="16"/>
    </row>
    <row r="3" spans="1:19" ht="38.25" customHeight="1">
      <c r="A3" s="15" t="s">
        <v>40</v>
      </c>
      <c r="B3" s="15" t="s">
        <v>98</v>
      </c>
      <c r="C3" s="16"/>
      <c r="D3" s="16"/>
      <c r="E3" s="16"/>
      <c r="F3" s="16"/>
      <c r="G3" s="16"/>
      <c r="H3" s="16"/>
      <c r="I3" s="16"/>
      <c r="J3" s="16"/>
      <c r="K3" s="16"/>
      <c r="L3" s="16"/>
      <c r="M3" s="16"/>
      <c r="N3" s="16"/>
      <c r="O3" s="16"/>
      <c r="P3" s="16"/>
      <c r="Q3" s="16"/>
      <c r="R3" s="16"/>
      <c r="S3" s="16"/>
    </row>
    <row r="4" spans="1:19" ht="31.5" customHeight="1">
      <c r="A4" s="15">
        <v>1</v>
      </c>
      <c r="B4" s="17" t="s">
        <v>99</v>
      </c>
      <c r="C4" s="16"/>
      <c r="D4" s="16"/>
      <c r="E4" s="16"/>
      <c r="F4" s="16"/>
      <c r="G4" s="16"/>
      <c r="H4" s="16"/>
      <c r="I4" s="16"/>
      <c r="J4" s="16"/>
      <c r="K4" s="16"/>
      <c r="L4" s="16"/>
      <c r="M4" s="16"/>
      <c r="N4" s="16"/>
      <c r="O4" s="16"/>
      <c r="P4" s="16"/>
      <c r="Q4" s="16"/>
      <c r="R4" s="16"/>
      <c r="S4" s="16"/>
    </row>
    <row r="5" spans="1:19" ht="33.75" customHeight="1">
      <c r="A5" s="15">
        <v>2</v>
      </c>
      <c r="B5" s="17" t="s">
        <v>100</v>
      </c>
      <c r="C5" s="16"/>
      <c r="D5" s="904" t="s">
        <v>101</v>
      </c>
      <c r="E5" s="905"/>
      <c r="F5" s="905"/>
      <c r="G5" s="16"/>
      <c r="H5" s="16"/>
      <c r="I5" s="16"/>
      <c r="J5" s="16"/>
      <c r="K5" s="16"/>
      <c r="L5" s="16"/>
      <c r="M5" s="16"/>
      <c r="N5" s="16"/>
      <c r="O5" s="16"/>
      <c r="P5" s="16"/>
      <c r="Q5" s="16"/>
      <c r="R5" s="16"/>
      <c r="S5" s="16"/>
    </row>
    <row r="6" spans="1:19" ht="40.5" customHeight="1">
      <c r="A6" s="15">
        <v>3</v>
      </c>
      <c r="B6" s="17" t="s">
        <v>102</v>
      </c>
      <c r="C6" s="16"/>
      <c r="D6" s="905"/>
      <c r="E6" s="905"/>
      <c r="F6" s="905"/>
      <c r="G6" s="16"/>
      <c r="H6" s="16"/>
      <c r="I6" s="16"/>
      <c r="J6" s="16"/>
      <c r="K6" s="16"/>
      <c r="L6" s="16"/>
      <c r="M6" s="16"/>
      <c r="N6" s="16"/>
      <c r="O6" s="16"/>
      <c r="P6" s="16"/>
      <c r="Q6" s="16"/>
      <c r="R6" s="16"/>
      <c r="S6" s="16"/>
    </row>
    <row r="7" spans="1:19" ht="36.75" customHeight="1">
      <c r="A7" s="15">
        <v>4</v>
      </c>
      <c r="B7" s="17" t="s">
        <v>103</v>
      </c>
      <c r="C7" s="16"/>
      <c r="D7" s="905"/>
      <c r="E7" s="905"/>
      <c r="F7" s="905"/>
      <c r="G7" s="16"/>
      <c r="H7" s="16"/>
      <c r="I7" s="16"/>
      <c r="J7" s="16"/>
      <c r="K7" s="16"/>
      <c r="L7" s="16"/>
      <c r="M7" s="16"/>
      <c r="N7" s="16"/>
      <c r="O7" s="16"/>
      <c r="P7" s="16"/>
      <c r="Q7" s="16"/>
      <c r="R7" s="16"/>
      <c r="S7" s="16"/>
    </row>
    <row r="8" spans="1:19" ht="45" customHeight="1">
      <c r="A8" s="15">
        <v>5</v>
      </c>
      <c r="B8" s="17" t="s">
        <v>104</v>
      </c>
      <c r="C8" s="16"/>
      <c r="D8" s="905"/>
      <c r="E8" s="905"/>
      <c r="F8" s="905"/>
      <c r="G8" s="16"/>
      <c r="H8" s="16"/>
      <c r="I8" s="16"/>
      <c r="J8" s="16"/>
      <c r="K8" s="16"/>
      <c r="L8" s="16"/>
      <c r="M8" s="16"/>
      <c r="N8" s="16"/>
      <c r="O8" s="16"/>
      <c r="P8" s="16"/>
      <c r="Q8" s="16"/>
      <c r="R8" s="16"/>
      <c r="S8" s="16"/>
    </row>
    <row r="9" spans="1:19" ht="36.75" customHeight="1">
      <c r="A9" s="15">
        <v>6</v>
      </c>
      <c r="B9" s="17" t="s">
        <v>105</v>
      </c>
      <c r="C9" s="16"/>
      <c r="D9" s="16"/>
      <c r="E9" s="16"/>
      <c r="F9" s="16"/>
      <c r="G9" s="16"/>
      <c r="H9" s="16"/>
      <c r="I9" s="16"/>
      <c r="J9" s="16"/>
      <c r="K9" s="16"/>
      <c r="L9" s="16"/>
      <c r="M9" s="16"/>
      <c r="N9" s="16"/>
      <c r="O9" s="16"/>
      <c r="P9" s="16"/>
      <c r="Q9" s="16"/>
      <c r="R9" s="16"/>
      <c r="S9" s="16"/>
    </row>
    <row r="10" spans="1:19" ht="47.25" customHeight="1">
      <c r="A10" s="15">
        <v>7</v>
      </c>
      <c r="B10" s="17" t="s">
        <v>106</v>
      </c>
      <c r="C10" s="16"/>
      <c r="D10" s="16"/>
      <c r="E10" s="16"/>
      <c r="F10" s="16"/>
      <c r="G10" s="16"/>
      <c r="H10" s="16"/>
      <c r="I10" s="16"/>
      <c r="J10" s="16"/>
      <c r="K10" s="16"/>
      <c r="L10" s="16"/>
      <c r="M10" s="16"/>
      <c r="N10" s="16"/>
      <c r="O10" s="16"/>
      <c r="P10" s="16"/>
      <c r="Q10" s="16"/>
      <c r="R10" s="16"/>
      <c r="S10" s="16"/>
    </row>
    <row r="11" spans="1:19" ht="32.25" customHeight="1">
      <c r="A11" s="15">
        <v>8</v>
      </c>
      <c r="B11" s="15" t="s">
        <v>107</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 '!Print_Area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