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bookViews>
    <workbookView xWindow="0" yWindow="240" windowWidth="21600" windowHeight="9600" tabRatio="950" activeTab="8"/>
  </bookViews>
  <sheets>
    <sheet name="合同档案目录" sheetId="39" r:id="rId1"/>
    <sheet name="封面" sheetId="35" r:id="rId2"/>
    <sheet name="文件升版修订" sheetId="36" r:id="rId3"/>
    <sheet name="排产说明" sheetId="13" r:id="rId4"/>
    <sheet name="待定项" sheetId="38" r:id="rId5"/>
    <sheet name="选型表" sheetId="14" r:id="rId6"/>
    <sheet name="泵结构要求及执行标准" sheetId="37" r:id="rId7"/>
    <sheet name="通用要求" sheetId="8" r:id="rId8"/>
    <sheet name="仪表要求" sheetId="34" r:id="rId9"/>
    <sheet name="辅助系统采购单" sheetId="49" r:id="rId10"/>
    <sheet name="密封采购单" sheetId="6" r:id="rId11"/>
    <sheet name="电机采购单" sheetId="47" r:id="rId12"/>
    <sheet name="联轴器采购单" sheetId="50" r:id="rId13"/>
    <sheet name="接线箱询价单 " sheetId="42" r:id="rId14"/>
    <sheet name="喷漆包装要求" sheetId="32" r:id="rId15"/>
    <sheet name="检验试验要求" sheetId="30" r:id="rId16"/>
    <sheet name="完工资料要求" sheetId="31" r:id="rId17"/>
    <sheet name="名词概念及注意事项" sheetId="27" r:id="rId18"/>
  </sheets>
  <definedNames>
    <definedName name="_xlnm._FilterDatabase" localSheetId="13" hidden="1">'接线箱询价单 '!$A$7:$DZ$10</definedName>
    <definedName name="_xlnm._FilterDatabase" localSheetId="5" hidden="1">选型表!$A$7:$AG$23</definedName>
    <definedName name="_xlnm.Print_Area" localSheetId="6">泵结构要求及执行标准!$A$1:$U$20</definedName>
    <definedName name="_xlnm.Print_Area" localSheetId="4">待定项!$A$1:$J$30</definedName>
    <definedName name="_xlnm.Print_Area" localSheetId="11">电机采购单!$A$1:$S$27</definedName>
    <definedName name="_xlnm.Print_Area" localSheetId="1">封面!$A$1:$I$38</definedName>
    <definedName name="_xlnm.Print_Area" localSheetId="9">辅助系统采购单!$A$1:$AA$24</definedName>
    <definedName name="_xlnm.Print_Area" localSheetId="0">合同档案目录!$A$1:$I$31</definedName>
    <definedName name="_xlnm.Print_Area" localSheetId="15">检验试验要求!$A$1:$G$17</definedName>
    <definedName name="_xlnm.Print_Area" localSheetId="13">'接线箱询价单 '!$A$1:$V$10</definedName>
    <definedName name="_xlnm.Print_Area" localSheetId="12">联轴器采购单!$A$1:$S$25</definedName>
    <definedName name="_xlnm.Print_Area" localSheetId="10">密封采购单!$A$1:$AC$25</definedName>
    <definedName name="_xlnm.Print_Area" localSheetId="17">名词概念及注意事项!$A$1:$B$13</definedName>
    <definedName name="_xlnm.Print_Area" localSheetId="3">排产说明!$A$1:$J$39</definedName>
    <definedName name="_xlnm.Print_Area" localSheetId="14">喷漆包装要求!$A$1:$M$22</definedName>
    <definedName name="_xlnm.Print_Area" localSheetId="7">通用要求!$A$1:$P$35</definedName>
    <definedName name="_xlnm.Print_Area" localSheetId="16">完工资料要求!$A$1:$D$8</definedName>
    <definedName name="_xlnm.Print_Area" localSheetId="5">选型表!$A$1:$AG$23</definedName>
    <definedName name="_xlnm.Print_Area" localSheetId="8">仪表要求!$A$1:$Q$17</definedName>
    <definedName name="_xlnm.Print_Titles" localSheetId="9">辅助系统采购单!$1:$7</definedName>
  </definedNames>
  <calcPr calcId="145621" fullCalcOnLoad="1" forceFullCalc="1" calcMode="auto"/>
</workbook>
</file>

<file path=xl/calcChain.xml><?xml version="1.0" encoding="utf-8"?>
<calcChain xmlns="http://schemas.openxmlformats.org/spreadsheetml/2006/main">
  <c r="I12" i="50" l="1"/>
  <c r="H12" i="50"/>
  <c r="G12" i="50"/>
  <c r="F12" i="50"/>
  <c r="E12" i="50"/>
  <c r="D12" i="50"/>
  <c r="C12" i="50"/>
  <c r="B12" i="50"/>
  <c r="I11" i="50"/>
  <c r="H11" i="50"/>
  <c r="G11" i="50"/>
  <c r="F11" i="50"/>
  <c r="E11" i="50"/>
  <c r="D11" i="50"/>
  <c r="C11" i="50"/>
  <c r="B11" i="50"/>
  <c r="I10" i="50"/>
  <c r="H10" i="50"/>
  <c r="G10" i="50"/>
  <c r="F10" i="50"/>
  <c r="E10" i="50"/>
  <c r="D10" i="50"/>
  <c r="C10" i="50"/>
  <c r="B10" i="50"/>
  <c r="I9" i="50"/>
  <c r="H9" i="50"/>
  <c r="G9" i="50"/>
  <c r="F9" i="50"/>
  <c r="E9" i="50"/>
  <c r="D9" i="50"/>
  <c r="C9" i="50"/>
  <c r="B9" i="50"/>
  <c r="I8" i="50"/>
  <c r="H8" i="50"/>
  <c r="G8" i="50"/>
  <c r="F8" i="50"/>
  <c r="E8" i="50"/>
  <c r="E13" i="50" s="1"/>
  <c r="D8" i="50"/>
  <c r="C8" i="50"/>
  <c r="B8" i="50"/>
  <c r="F5" i="50"/>
  <c r="S3" i="50"/>
  <c r="P3" i="50"/>
  <c r="C3" i="50"/>
  <c r="S2" i="50"/>
  <c r="Q2" i="50"/>
  <c r="P2" i="50"/>
  <c r="C2" i="50"/>
  <c r="I1" i="50"/>
  <c r="M15" i="49" l="1"/>
  <c r="L15" i="49"/>
  <c r="K15" i="49"/>
  <c r="J15" i="49"/>
  <c r="N15" i="49" s="1"/>
  <c r="I15" i="49"/>
  <c r="H15" i="49"/>
  <c r="G15" i="49"/>
  <c r="F15" i="49"/>
  <c r="E15" i="49"/>
  <c r="D15" i="49"/>
  <c r="C15" i="49"/>
  <c r="B15" i="49"/>
  <c r="A15" i="49"/>
  <c r="M14" i="49"/>
  <c r="L14" i="49"/>
  <c r="K14" i="49"/>
  <c r="J14" i="49"/>
  <c r="N14" i="49" s="1"/>
  <c r="I14" i="49"/>
  <c r="H14" i="49"/>
  <c r="G14" i="49"/>
  <c r="F14" i="49"/>
  <c r="E14" i="49"/>
  <c r="D14" i="49"/>
  <c r="C14" i="49"/>
  <c r="B14" i="49"/>
  <c r="A14" i="49"/>
  <c r="M13" i="49"/>
  <c r="L13" i="49"/>
  <c r="K13" i="49"/>
  <c r="J13" i="49"/>
  <c r="N13" i="49" s="1"/>
  <c r="I13" i="49"/>
  <c r="H13" i="49"/>
  <c r="G13" i="49"/>
  <c r="F13" i="49"/>
  <c r="E13" i="49"/>
  <c r="D13" i="49"/>
  <c r="C13" i="49"/>
  <c r="B13" i="49"/>
  <c r="A13" i="49"/>
  <c r="M12" i="49"/>
  <c r="L12" i="49"/>
  <c r="K12" i="49"/>
  <c r="J12" i="49"/>
  <c r="N12" i="49" s="1"/>
  <c r="I12" i="49"/>
  <c r="H12" i="49"/>
  <c r="G12" i="49"/>
  <c r="F12" i="49"/>
  <c r="E12" i="49"/>
  <c r="D12" i="49"/>
  <c r="C12" i="49"/>
  <c r="B12" i="49"/>
  <c r="A12" i="49"/>
  <c r="N11" i="49"/>
  <c r="M11" i="49"/>
  <c r="L11" i="49"/>
  <c r="K11" i="49"/>
  <c r="J11" i="49"/>
  <c r="I11" i="49"/>
  <c r="H11" i="49"/>
  <c r="G11" i="49"/>
  <c r="F11" i="49"/>
  <c r="E11" i="49"/>
  <c r="D11" i="49"/>
  <c r="C11" i="49"/>
  <c r="B11" i="49"/>
  <c r="A11" i="49"/>
  <c r="N10" i="49"/>
  <c r="M10" i="49"/>
  <c r="L10" i="49"/>
  <c r="K10" i="49"/>
  <c r="J10" i="49"/>
  <c r="I10" i="49"/>
  <c r="H10" i="49"/>
  <c r="G10" i="49"/>
  <c r="F10" i="49"/>
  <c r="E10" i="49"/>
  <c r="D10" i="49"/>
  <c r="C10" i="49"/>
  <c r="B10" i="49"/>
  <c r="A10" i="49"/>
  <c r="N9" i="49"/>
  <c r="M9" i="49"/>
  <c r="L9" i="49"/>
  <c r="K9" i="49"/>
  <c r="J9" i="49"/>
  <c r="I9" i="49"/>
  <c r="H9" i="49"/>
  <c r="G9" i="49"/>
  <c r="F9" i="49"/>
  <c r="E9" i="49"/>
  <c r="D9" i="49"/>
  <c r="C9" i="49"/>
  <c r="B9" i="49"/>
  <c r="A9" i="49"/>
  <c r="N8" i="49"/>
  <c r="M8" i="49"/>
  <c r="L8" i="49"/>
  <c r="K8" i="49"/>
  <c r="J8" i="49"/>
  <c r="I8" i="49"/>
  <c r="H8" i="49"/>
  <c r="G8" i="49"/>
  <c r="F8" i="49"/>
  <c r="E8" i="49"/>
  <c r="E16" i="49" s="1"/>
  <c r="D8" i="49"/>
  <c r="C8" i="49"/>
  <c r="B8" i="49"/>
  <c r="A8" i="49"/>
  <c r="I5" i="49"/>
  <c r="G5" i="49"/>
  <c r="D8" i="42" l="1"/>
  <c r="G9" i="47"/>
  <c r="G8" i="47"/>
  <c r="D9" i="47"/>
  <c r="D8" i="47"/>
  <c r="I3" i="47"/>
  <c r="AC5" i="14" l="1"/>
  <c r="D1" i="31" l="1"/>
  <c r="C1" i="30"/>
  <c r="E1" i="32"/>
  <c r="A1" i="32"/>
  <c r="U4" i="42"/>
  <c r="C4" i="42"/>
  <c r="C2" i="42"/>
  <c r="F1" i="42"/>
  <c r="A8" i="47" l="1"/>
  <c r="G3" i="39" l="1"/>
  <c r="D3" i="39"/>
  <c r="A3" i="39"/>
  <c r="D5" i="14" l="1"/>
  <c r="D4" i="14"/>
  <c r="D3" i="14"/>
  <c r="AC3" i="14"/>
  <c r="AB2" i="6" s="1"/>
  <c r="T8" i="6"/>
  <c r="S8" i="6"/>
  <c r="R8" i="6"/>
  <c r="M8" i="6"/>
  <c r="I8" i="6"/>
  <c r="H8" i="6"/>
  <c r="G8" i="6"/>
  <c r="F8" i="6"/>
  <c r="E8" i="6"/>
  <c r="D8" i="6"/>
  <c r="C8" i="6"/>
  <c r="A8" i="6"/>
  <c r="M6" i="6"/>
  <c r="L6" i="6"/>
  <c r="K6" i="6"/>
  <c r="I6" i="6"/>
  <c r="G6" i="6"/>
  <c r="AB3" i="6"/>
  <c r="W3" i="6"/>
  <c r="W2" i="6"/>
  <c r="O1" i="8"/>
  <c r="E7" i="37"/>
  <c r="D7" i="37"/>
  <c r="C7" i="37"/>
  <c r="A7" i="37"/>
  <c r="T3" i="37"/>
  <c r="Q3" i="37"/>
  <c r="Q2" i="37"/>
  <c r="X8" i="14"/>
  <c r="J2" i="14"/>
  <c r="E2" i="14"/>
  <c r="E1" i="8" s="1"/>
  <c r="H2" i="38"/>
  <c r="H2" i="13"/>
  <c r="M1" i="8" l="1"/>
  <c r="C2" i="6"/>
  <c r="C3" i="37"/>
  <c r="C3" i="34"/>
  <c r="T2" i="37"/>
  <c r="H1" i="13"/>
  <c r="H1" i="38"/>
  <c r="C3" i="6"/>
  <c r="K1" i="6"/>
  <c r="C1" i="13"/>
  <c r="C1" i="38"/>
  <c r="C2" i="13"/>
  <c r="C1" i="37"/>
  <c r="C2" i="38"/>
  <c r="C2" i="37"/>
  <c r="G1" i="8"/>
</calcChain>
</file>

<file path=xl/comments1.xml><?xml version="1.0" encoding="utf-8"?>
<comments xmlns="http://schemas.openxmlformats.org/spreadsheetml/2006/main">
  <authors>
    <author>微软用户</author>
  </authors>
  <commentList>
    <comment ref="A5" authorId="0">
      <text>
        <r>
          <rPr>
            <sz val="9"/>
            <rFont val="宋体"/>
            <family val="3"/>
            <charset val="134"/>
          </rPr>
          <t>首次下发不用填写，升版时对应填写</t>
        </r>
      </text>
    </comment>
  </commentList>
</comments>
</file>

<file path=xl/comments2.xml><?xml version="1.0" encoding="utf-8"?>
<comments xmlns="http://schemas.openxmlformats.org/spreadsheetml/2006/main">
  <authors>
    <author>微软用户</author>
  </authors>
  <commentList>
    <comment ref="AC2" authorId="0">
      <text>
        <r>
          <rPr>
            <b/>
            <sz val="9"/>
            <rFont val="宋体"/>
            <family val="3"/>
            <charset val="134"/>
          </rPr>
          <t>微软用户:</t>
        </r>
        <r>
          <rPr>
            <sz val="9"/>
            <rFont val="宋体"/>
            <family val="3"/>
            <charset val="134"/>
          </rPr>
          <t xml:space="preserve">
</t>
        </r>
        <r>
          <rPr>
            <b/>
            <sz val="11"/>
            <color indexed="10"/>
            <rFont val="宋体"/>
            <family val="3"/>
            <charset val="134"/>
          </rPr>
          <t>所有链接都基于本页。所以本表禁止任何修改（除粘度换算）！！</t>
        </r>
      </text>
    </comment>
  </commentList>
</comments>
</file>

<file path=xl/sharedStrings.xml><?xml version="1.0" encoding="utf-8"?>
<sst xmlns="http://schemas.openxmlformats.org/spreadsheetml/2006/main" count="500" uniqueCount="370">
  <si>
    <t>采购单位</t>
  </si>
  <si>
    <t>合同号</t>
  </si>
  <si>
    <t>计划号</t>
  </si>
  <si>
    <t>日期</t>
  </si>
  <si>
    <t>技术说明</t>
  </si>
  <si>
    <t>此页需要填写泵要求：</t>
    <phoneticPr fontId="58" type="noConversion"/>
  </si>
  <si>
    <t>模块1：法兰标准</t>
    <phoneticPr fontId="58" type="noConversion"/>
  </si>
  <si>
    <t>示例：HG/T20615-2009 300lb   WN/RF</t>
    <phoneticPr fontId="58" type="noConversion"/>
  </si>
  <si>
    <t>若压力等级（300lb）和密封面（RF）每个位号不一样则按照位号列明</t>
    <phoneticPr fontId="58" type="noConversion"/>
  </si>
  <si>
    <t>模块2：材料执行标准</t>
    <phoneticPr fontId="58" type="noConversion"/>
  </si>
  <si>
    <t>示例：材料执行国标/美标</t>
    <phoneticPr fontId="58" type="noConversion"/>
  </si>
  <si>
    <t>模块X：泵铭牌要求</t>
    <phoneticPr fontId="58" type="noConversion"/>
  </si>
  <si>
    <t>模块X：接地要求</t>
    <phoneticPr fontId="58" type="noConversion"/>
  </si>
  <si>
    <t>模块X：安全防护要求</t>
    <phoneticPr fontId="58" type="noConversion"/>
  </si>
  <si>
    <t>模块X：紧固件要求</t>
    <phoneticPr fontId="58" type="noConversion"/>
  </si>
  <si>
    <t>模块X：海拔高度/大气压、环境</t>
    <phoneticPr fontId="58" type="noConversion"/>
  </si>
  <si>
    <t>大连罗斯泵业有限公司</t>
  </si>
  <si>
    <t>工 厂 执 行 文 件-FOP</t>
  </si>
  <si>
    <t>罗斯计划号</t>
  </si>
  <si>
    <t>此页仅涂黄处需要自动填写</t>
    <phoneticPr fontId="58" type="noConversion"/>
  </si>
  <si>
    <t>项目/装置名称</t>
  </si>
  <si>
    <t>买    方</t>
  </si>
  <si>
    <t>最终用户</t>
  </si>
  <si>
    <t>设 计 方</t>
  </si>
  <si>
    <t>销售经理</t>
  </si>
  <si>
    <t>技术支持</t>
  </si>
  <si>
    <t>排产时间</t>
  </si>
  <si>
    <t>交货日期</t>
  </si>
  <si>
    <t>合同类型</t>
  </si>
  <si>
    <t>设备类型及数量</t>
  </si>
  <si>
    <t>市场领域</t>
  </si>
  <si>
    <t>所在地区环境</t>
    <phoneticPr fontId="58" type="noConversion"/>
  </si>
  <si>
    <t>预排执行计划</t>
  </si>
  <si>
    <t>确定执行计划</t>
  </si>
  <si>
    <t>版次</t>
  </si>
  <si>
    <t>说       明</t>
  </si>
  <si>
    <t>编    制</t>
  </si>
  <si>
    <t>校    对</t>
  </si>
  <si>
    <t>批      准</t>
  </si>
  <si>
    <r>
      <rPr>
        <b/>
        <sz val="12"/>
        <rFont val="Arial"/>
        <family val="2"/>
      </rPr>
      <t>FOP</t>
    </r>
    <r>
      <rPr>
        <b/>
        <sz val="12"/>
        <rFont val="宋体"/>
        <family val="3"/>
        <charset val="134"/>
      </rPr>
      <t>修订文件</t>
    </r>
  </si>
  <si>
    <t>序号</t>
  </si>
  <si>
    <t>修订项</t>
  </si>
  <si>
    <t>修订内容</t>
  </si>
  <si>
    <t>制式文件，此页无需操作</t>
    <phoneticPr fontId="58" type="noConversion"/>
  </si>
  <si>
    <t>合同档案目录</t>
    <phoneticPr fontId="58" type="noConversion"/>
  </si>
  <si>
    <t>合同信息</t>
  </si>
  <si>
    <t>变更单及内部联络函</t>
  </si>
  <si>
    <t>类别</t>
  </si>
  <si>
    <t>页数</t>
  </si>
  <si>
    <t>有无</t>
  </si>
  <si>
    <r>
      <rPr>
        <b/>
        <sz val="12"/>
        <color theme="1"/>
        <rFont val="宋体"/>
        <family val="3"/>
        <charset val="134"/>
        <scheme val="minor"/>
      </rPr>
      <t>公司码</t>
    </r>
    <r>
      <rPr>
        <b/>
        <sz val="12"/>
        <color theme="1"/>
        <rFont val="SimSun"/>
        <charset val="134"/>
      </rPr>
      <t>＆</t>
    </r>
    <r>
      <rPr>
        <b/>
        <sz val="12"/>
        <color theme="1"/>
        <rFont val="宋体"/>
        <family val="3"/>
        <charset val="134"/>
        <scheme val="minor"/>
      </rPr>
      <t>文件编号</t>
    </r>
  </si>
  <si>
    <t>变更内容</t>
  </si>
  <si>
    <t xml:space="preserve">部门 </t>
  </si>
  <si>
    <t>中标通知书</t>
  </si>
  <si>
    <t>销售合同</t>
  </si>
  <si>
    <t>技术协议</t>
  </si>
  <si>
    <t>排产申请</t>
  </si>
  <si>
    <t>合同评审表</t>
  </si>
  <si>
    <t>生产通知单</t>
  </si>
  <si>
    <t>工期确认表</t>
  </si>
  <si>
    <t>会议记录</t>
  </si>
  <si>
    <t>中间资料</t>
  </si>
  <si>
    <t>终版资料</t>
  </si>
  <si>
    <t>机封采购合同</t>
  </si>
  <si>
    <t>电机采购合同</t>
  </si>
  <si>
    <t>系统采购合同</t>
  </si>
  <si>
    <t>见证邀请函</t>
  </si>
  <si>
    <t>发货通知单</t>
  </si>
  <si>
    <t>客户来函件</t>
  </si>
  <si>
    <t>公司发函件</t>
  </si>
  <si>
    <t>内容</t>
  </si>
  <si>
    <t>发件人</t>
  </si>
  <si>
    <t>文件编号</t>
  </si>
  <si>
    <t>油漆品牌</t>
    <phoneticPr fontId="58" type="noConversion"/>
  </si>
  <si>
    <t>油漆种类</t>
    <phoneticPr fontId="58" type="noConversion"/>
  </si>
  <si>
    <t>漆膜厚度</t>
    <phoneticPr fontId="58" type="noConversion"/>
  </si>
  <si>
    <t>地区环境</t>
    <phoneticPr fontId="58" type="noConversion"/>
  </si>
  <si>
    <t>部位</t>
  </si>
  <si>
    <t>面漆颜色</t>
  </si>
  <si>
    <t>色卡号</t>
  </si>
  <si>
    <t>备注</t>
  </si>
  <si>
    <t>泵</t>
  </si>
  <si>
    <t>底座</t>
  </si>
  <si>
    <t>联轴器护罩</t>
  </si>
  <si>
    <t>电机</t>
  </si>
  <si>
    <t>系统管路</t>
  </si>
  <si>
    <t>热水管路</t>
  </si>
  <si>
    <t>冷却水管路</t>
  </si>
  <si>
    <t>蒸汽管路</t>
  </si>
  <si>
    <t>标志色</t>
  </si>
  <si>
    <t>进出口阀门及过滤器等</t>
  </si>
  <si>
    <t>控制柜（接线箱）等</t>
  </si>
  <si>
    <t>其他部件（独立安装发货的大件）</t>
  </si>
  <si>
    <t>注意：针对有不锈钢表面不喷漆的要求，首先工程部与用户确认，泵头部分是否也按此执行；</t>
  </si>
  <si>
    <t>厂标：如果有不锈钢表面不喷漆要求，焊接部位必须酸洗，机加工表面不用酸洗，不锈钢管需要采用亮管，不锈钢泵头部分按酸洗钝化处理。</t>
  </si>
  <si>
    <t>此页要求查询涂黄处检验和试验信息</t>
    <phoneticPr fontId="58" type="noConversion"/>
  </si>
  <si>
    <t>此页要求查询涂黄处完工资料/完工报告信息</t>
    <phoneticPr fontId="58" type="noConversion"/>
  </si>
  <si>
    <t>名词概念及注意事项</t>
  </si>
  <si>
    <t>注意内容</t>
  </si>
  <si>
    <t>随机资料内容及编制方法详见技术协议</t>
  </si>
  <si>
    <t>每位号：指每个分号（例如2018-S-008-001为1个分号）</t>
  </si>
  <si>
    <t>制式文件，此页无需操作</t>
    <phoneticPr fontId="58" type="noConversion"/>
  </si>
  <si>
    <t>1台套：指1台整机的全部用量（例如两端支撑泵用机械密封1台套实际包含数量为2套机械密封）</t>
  </si>
  <si>
    <t>套和台套要区分清楚：对于两端支撑泵，如果用户只要1套备件，工程人员需要明确写出要驱动端的还是非驱动端的</t>
  </si>
  <si>
    <t>1台套/泵型号：指相同泵型号的备件要1台套即可，如果相同型号备件材质不同，需要按高材质提供，工程人员应明确指出按哪个位号提供</t>
  </si>
  <si>
    <t>排产时工程人员应提供材料执行标准及材质代号</t>
  </si>
  <si>
    <t>如果各部件有特殊要求，例如碳钢轴承架、油雾润滑及轴承箱风冷等，要在排产说明中指出</t>
  </si>
  <si>
    <t>未写明标准版本的均按照最新版本执行</t>
  </si>
  <si>
    <t>接线箱采购单</t>
    <phoneticPr fontId="58" type="noConversion"/>
  </si>
  <si>
    <t>所属地区</t>
    <phoneticPr fontId="58" type="noConversion"/>
  </si>
  <si>
    <t>评审人</t>
    <phoneticPr fontId="58" type="noConversion"/>
  </si>
  <si>
    <t>业主名称</t>
  </si>
  <si>
    <t>项目名称/装置名称</t>
  </si>
  <si>
    <t>联系人</t>
    <phoneticPr fontId="58" type="noConversion"/>
  </si>
  <si>
    <t>评审日期</t>
    <phoneticPr fontId="58" type="noConversion"/>
  </si>
  <si>
    <t>此页要求查询涂黄处接线箱信息</t>
    <phoneticPr fontId="58" type="noConversion"/>
  </si>
  <si>
    <t>设备位号</t>
    <phoneticPr fontId="58" type="noConversion"/>
  </si>
  <si>
    <t>型号</t>
  </si>
  <si>
    <t>数量</t>
  </si>
  <si>
    <t>操    作    条    件</t>
  </si>
  <si>
    <t>供货周期</t>
    <phoneticPr fontId="58" type="noConversion"/>
  </si>
  <si>
    <t>材质</t>
    <phoneticPr fontId="58" type="noConversion"/>
  </si>
  <si>
    <t>型号</t>
    <phoneticPr fontId="58" type="noConversion"/>
  </si>
  <si>
    <t>单价
（元）</t>
    <phoneticPr fontId="58" type="noConversion"/>
  </si>
  <si>
    <t>备注</t>
    <phoneticPr fontId="58" type="noConversion"/>
  </si>
  <si>
    <t>系统</t>
    <phoneticPr fontId="58" type="noConversion"/>
  </si>
  <si>
    <t xml:space="preserve">
1.接线箱的材质要求；
2.接线箱的厂家要求；
3.接线箱的防爆等级、防护等级要求；
4.接线箱的接线端子要求、内部元器件要求；
5.接线箱的资料要求、防爆认证要求；
6.接线箱的资料要求，份数，语言；</t>
    <phoneticPr fontId="58" type="noConversion"/>
  </si>
  <si>
    <t>合计</t>
    <phoneticPr fontId="58" type="noConversion"/>
  </si>
  <si>
    <r>
      <t>说明：</t>
    </r>
    <r>
      <rPr>
        <sz val="8"/>
        <rFont val="宋体"/>
        <family val="3"/>
        <charset val="134"/>
      </rPr>
      <t xml:space="preserve">                                                                                                                                                                                                                                                                                                                                                                           </t>
    </r>
    <phoneticPr fontId="58" type="noConversion"/>
  </si>
  <si>
    <t xml:space="preserve">供应商： </t>
  </si>
  <si>
    <t>询价/采购申请单号：</t>
  </si>
  <si>
    <t>联轴器采购单</t>
  </si>
  <si>
    <t>所属地区</t>
  </si>
  <si>
    <t>项目名称/
装置名称</t>
  </si>
  <si>
    <t>联 系 人</t>
  </si>
  <si>
    <t>日   期</t>
  </si>
  <si>
    <t>由技术/工程部填写</t>
  </si>
  <si>
    <t>由联轴器供应商填写</t>
  </si>
  <si>
    <t>设备位号</t>
  </si>
  <si>
    <t>泵 型 号</t>
  </si>
  <si>
    <t>泵台数</t>
  </si>
  <si>
    <t>轴功率kW</t>
  </si>
  <si>
    <t>电机型号</t>
  </si>
  <si>
    <t>电机功率kW</t>
  </si>
  <si>
    <t>泵端轴头规格连接尺寸mm</t>
  </si>
  <si>
    <t>电机端轴头规格连接尺寸mm</t>
  </si>
  <si>
    <t>轴承架号</t>
  </si>
  <si>
    <t>联轴器类型</t>
  </si>
  <si>
    <t>轴端间距（DBSE）
mm</t>
    <phoneticPr fontId="58" type="noConversion"/>
  </si>
  <si>
    <t>备 件</t>
  </si>
  <si>
    <t>联轴器</t>
  </si>
  <si>
    <t>单价</t>
  </si>
  <si>
    <t>总价</t>
  </si>
  <si>
    <t>此页要求查询涂黄处联轴器信息</t>
    <phoneticPr fontId="58" type="noConversion"/>
  </si>
  <si>
    <t>总计</t>
  </si>
  <si>
    <t>此表（及其附件）经供需双方签字盖章确认后与合同具有同等法律效力，可以不再另行签订合同。</t>
  </si>
  <si>
    <r>
      <t>其它约定事项：
1、联轴器执行标准要求 ；
2、</t>
    </r>
    <r>
      <rPr>
        <b/>
        <sz val="14"/>
        <color indexed="12"/>
        <rFont val="华文宋体"/>
        <family val="3"/>
        <charset val="134"/>
      </rPr>
      <t xml:space="preserve">联轴器的备件要求。
</t>
    </r>
    <r>
      <rPr>
        <sz val="14"/>
        <color indexed="10"/>
        <rFont val="华文宋体"/>
        <family val="3"/>
        <charset val="134"/>
      </rPr>
      <t xml:space="preserve">3、联轴器的结构要求；
</t>
    </r>
    <phoneticPr fontId="58" type="noConversion"/>
  </si>
  <si>
    <t>需方代表：</t>
  </si>
  <si>
    <t>计划员：               生产部负责人：                 下达日期：                要求供货日期：               供应科长：               采购：                检查：               保管员：</t>
  </si>
  <si>
    <t xml:space="preserve">制造商： </t>
  </si>
  <si>
    <t>合同号：</t>
  </si>
  <si>
    <t>此页要求查询涂黄处电动机信息</t>
    <phoneticPr fontId="58" type="noConversion"/>
  </si>
  <si>
    <t>电机询价/采购申请单
P-01.01-P</t>
  </si>
  <si>
    <t>评审人</t>
  </si>
  <si>
    <t>分号</t>
  </si>
  <si>
    <t>额定转速</t>
  </si>
  <si>
    <t>功率</t>
  </si>
  <si>
    <r>
      <t>安装
型式</t>
    </r>
    <r>
      <rPr>
        <b/>
        <sz val="12"/>
        <rFont val="华文宋体"/>
        <family val="3"/>
        <charset val="134"/>
      </rPr>
      <t>B3/V1</t>
    </r>
  </si>
  <si>
    <t>电压V/
相数PH/
频率Hz</t>
  </si>
  <si>
    <t>防爆/防护/
绝缘等级</t>
  </si>
  <si>
    <t>温升
等级</t>
  </si>
  <si>
    <t>轴承 厂家</t>
  </si>
  <si>
    <t>布线
方式</t>
  </si>
  <si>
    <t>安装位置</t>
  </si>
  <si>
    <t>单 价</t>
  </si>
  <si>
    <t>发票</t>
  </si>
  <si>
    <t>高压电机旋转方向：                             从电机轴伸端看电机</t>
  </si>
  <si>
    <t>rpm</t>
  </si>
  <si>
    <t>(kW)</t>
  </si>
  <si>
    <t>(元)</t>
  </si>
  <si>
    <t>情况</t>
  </si>
  <si>
    <t xml:space="preserve">总计台数：   </t>
  </si>
  <si>
    <t>技术联系人：</t>
  </si>
  <si>
    <t xml:space="preserve"> </t>
  </si>
  <si>
    <t>此表（及其附件）经供需双方签字盖章确认后与合同具有同等法律效力，可以不再另行签订合同</t>
  </si>
  <si>
    <t>交货时间：</t>
  </si>
  <si>
    <r>
      <t xml:space="preserve">其它约定事项：
1.电动机的能效等级；
2.电动机的工频/变频要求；
3.电动机的接线盒要求；
4.电动机的测温要求；
5.电动机的振动要求；
6.电动机的备件要求；
7.所在地的海拔高度/大气压；
</t>
    </r>
    <r>
      <rPr>
        <sz val="12"/>
        <color rgb="FFFF0000"/>
        <rFont val="华文宋体"/>
        <family val="3"/>
        <charset val="134"/>
      </rPr>
      <t xml:space="preserve"> </t>
    </r>
    <phoneticPr fontId="58" type="noConversion"/>
  </si>
  <si>
    <t>供方代表：</t>
  </si>
  <si>
    <t>喷漆颜色</t>
  </si>
  <si>
    <t>色卡号：</t>
  </si>
  <si>
    <t xml:space="preserve">                                                        生产部：                                                      采购部：                                                          质量：                                            技术：</t>
  </si>
  <si>
    <t>合同待定项</t>
  </si>
  <si>
    <t>待定内容</t>
  </si>
  <si>
    <t>与业务员或看客户沟通日期</t>
  </si>
  <si>
    <t>客户反馈日期</t>
  </si>
  <si>
    <t>说明：所有待定项，工程人员应于产前评审会结束后，统一以邮件形式发给业务员或客户，客户回复后下发联络单给各部门签收。</t>
  </si>
  <si>
    <t>计划号：</t>
  </si>
  <si>
    <t xml:space="preserve">          </t>
  </si>
  <si>
    <t>离心泵选型参数表</t>
  </si>
  <si>
    <t>此页即最初要求的选型表</t>
    <phoneticPr fontId="58" type="noConversion"/>
  </si>
  <si>
    <t>日  期</t>
  </si>
  <si>
    <t>出厂编号</t>
  </si>
  <si>
    <t>设备名称</t>
  </si>
  <si>
    <t>介质名称</t>
  </si>
  <si>
    <t>比重</t>
  </si>
  <si>
    <t>温度
(℃)</t>
  </si>
  <si>
    <t>汽化
压力
(MPaA)</t>
  </si>
  <si>
    <r>
      <t>粘度
(</t>
    </r>
    <r>
      <rPr>
        <sz val="10"/>
        <color theme="1"/>
        <rFont val="华文宋体"/>
        <family val="3"/>
        <charset val="134"/>
      </rPr>
      <t>mm</t>
    </r>
    <r>
      <rPr>
        <vertAlign val="superscript"/>
        <sz val="10"/>
        <color theme="1"/>
        <rFont val="华文宋体"/>
        <family val="3"/>
        <charset val="134"/>
      </rPr>
      <t>2</t>
    </r>
    <r>
      <rPr>
        <sz val="10"/>
        <color theme="1"/>
        <rFont val="华文宋体"/>
        <family val="3"/>
        <charset val="134"/>
      </rPr>
      <t>/s</t>
    </r>
    <r>
      <rPr>
        <sz val="14"/>
        <color theme="1"/>
        <rFont val="华文宋体"/>
        <family val="3"/>
        <charset val="134"/>
      </rPr>
      <t>)</t>
    </r>
  </si>
  <si>
    <t>压力(MPaG)</t>
  </si>
  <si>
    <t>流量
m3/h</t>
  </si>
  <si>
    <t>扬程
m</t>
  </si>
  <si>
    <t>泵型号</t>
  </si>
  <si>
    <t>自吸高度m</t>
  </si>
  <si>
    <t>额定
转速
rpm</t>
  </si>
  <si>
    <t>效率
%</t>
  </si>
  <si>
    <t>NPSH
(m)</t>
  </si>
  <si>
    <t>轴功率
（kw）</t>
  </si>
  <si>
    <t>材质  (代号)</t>
  </si>
  <si>
    <t>密封
冲洗
方案
PLAN</t>
  </si>
  <si>
    <t>冷却
/保温方案</t>
  </si>
  <si>
    <t>功率
（kw）</t>
  </si>
  <si>
    <t>MAWP
(MPa)</t>
  </si>
  <si>
    <t>水压试验压力
(MPa)</t>
  </si>
  <si>
    <t>MAWT
(℃)</t>
  </si>
  <si>
    <t>入口</t>
  </si>
  <si>
    <t>出口</t>
  </si>
  <si>
    <r>
      <t>Q</t>
    </r>
    <r>
      <rPr>
        <b/>
        <vertAlign val="subscript"/>
        <sz val="14"/>
        <color theme="1"/>
        <rFont val="华文宋体"/>
        <family val="3"/>
        <charset val="134"/>
      </rPr>
      <t>min</t>
    </r>
  </si>
  <si>
    <t>正常</t>
  </si>
  <si>
    <t>额定★</t>
  </si>
  <si>
    <t>a</t>
  </si>
  <si>
    <t>r</t>
  </si>
  <si>
    <t>注意：</t>
  </si>
  <si>
    <t xml:space="preserve">1、流量、扬程有多点时“★”标注对应额定点。   2、本《排产通知书》除“排产说明”和“供货范围”外，其他所有表格禁止合并、删除、增加、修改题目内容(除本页有粘度换算时应插入行，并在流量、扬程、效率对应列处填写清水数据外。)！3.自吸泵要标明自吸高度（提前与用户沟通好启动液位距离泵入口中心线的垂直距离） 4.水压试验压力为铭牌参数，非厂内执行参数。  </t>
  </si>
  <si>
    <t xml:space="preserve">                   泵结构要求及执行标准</t>
  </si>
  <si>
    <t>填 表 人</t>
  </si>
  <si>
    <t>此页结构要求</t>
    <phoneticPr fontId="58" type="noConversion"/>
  </si>
  <si>
    <t>由工程部填写</t>
  </si>
  <si>
    <t>泵旋向（从电机端看泵）</t>
  </si>
  <si>
    <t>体盖垫片材质</t>
  </si>
  <si>
    <t>OH2泵</t>
  </si>
  <si>
    <t>泵体保温方式</t>
  </si>
  <si>
    <t>节流孔板要求</t>
  </si>
  <si>
    <t>轴承箱材质</t>
  </si>
  <si>
    <t>轴承箱密封形式</t>
  </si>
  <si>
    <t>轴承箱其他要求</t>
  </si>
  <si>
    <t>轴承润滑形式</t>
  </si>
  <si>
    <t>密封冲洗管路、管件材质</t>
  </si>
  <si>
    <t>法兰垫片材质</t>
  </si>
  <si>
    <t>是否执行API682腔体</t>
  </si>
  <si>
    <t>冷却水管路材质</t>
  </si>
  <si>
    <t>泵体执行标准</t>
  </si>
  <si>
    <t>泵盖执行标准</t>
  </si>
  <si>
    <t>轴承箱要求</t>
  </si>
  <si>
    <t>通用要求：</t>
  </si>
  <si>
    <t>采购单位：</t>
  </si>
  <si>
    <t>评审人：</t>
  </si>
  <si>
    <t>日期：</t>
  </si>
  <si>
    <t>此页要求查询涂黄处信息</t>
    <phoneticPr fontId="58" type="noConversion"/>
  </si>
  <si>
    <t>项目</t>
  </si>
  <si>
    <t>要        求</t>
  </si>
  <si>
    <t>轴承</t>
  </si>
  <si>
    <t>轴承供应商：</t>
  </si>
  <si>
    <t>联轴器、联轴器罩</t>
  </si>
  <si>
    <t>联轴器供应商：</t>
  </si>
  <si>
    <t>联轴器型式：</t>
  </si>
  <si>
    <t>联轴器罩型式：</t>
  </si>
  <si>
    <t xml:space="preserve">电机供应商：  </t>
  </si>
  <si>
    <t xml:space="preserve">备注： </t>
    <phoneticPr fontId="58" type="noConversion"/>
  </si>
  <si>
    <t>密封</t>
  </si>
  <si>
    <t>（国产）供应商：</t>
  </si>
  <si>
    <t>备注： 详见《密封采购单》</t>
    <phoneticPr fontId="58" type="noConversion"/>
  </si>
  <si>
    <t>（进口）供应商：</t>
  </si>
  <si>
    <t>辅助系统</t>
  </si>
  <si>
    <t>备注：</t>
    <phoneticPr fontId="58" type="noConversion"/>
  </si>
  <si>
    <t>型式：</t>
  </si>
  <si>
    <t>执行标准：</t>
  </si>
  <si>
    <t>检查及                                                                试验</t>
  </si>
  <si>
    <t>性能实验：</t>
  </si>
  <si>
    <t>运转实验：</t>
  </si>
  <si>
    <t>汽蚀实验：</t>
  </si>
  <si>
    <t>水压实验：</t>
  </si>
  <si>
    <t>平衡实验：</t>
  </si>
  <si>
    <t>拆解检查：</t>
  </si>
  <si>
    <t xml:space="preserve">备注： </t>
    <phoneticPr fontId="58" type="noConversion"/>
  </si>
  <si>
    <t>噪声要求：</t>
  </si>
  <si>
    <t>振动要求：</t>
  </si>
  <si>
    <t>轴承温升：</t>
  </si>
  <si>
    <t>铸件的无损检查：</t>
  </si>
  <si>
    <t>焊缝的无损检查：</t>
  </si>
  <si>
    <r>
      <t>备注：所有报告及证书必须填写本合同号及</t>
    </r>
    <r>
      <rPr>
        <b/>
        <sz val="10"/>
        <rFont val="华文宋体"/>
        <family val="3"/>
        <charset val="134"/>
      </rPr>
      <t xml:space="preserve">具体零部件名称（如：泵体、泵盖、叶轮、轴等）； </t>
    </r>
    <phoneticPr fontId="58" type="noConversion"/>
  </si>
  <si>
    <t>供货范围</t>
  </si>
  <si>
    <t xml:space="preserve">随机备件：          </t>
  </si>
  <si>
    <t xml:space="preserve">两年备件：         </t>
  </si>
  <si>
    <t>随机文件</t>
  </si>
  <si>
    <t>涂漆要求</t>
  </si>
  <si>
    <t>包装标准</t>
  </si>
  <si>
    <t>发货方式</t>
  </si>
  <si>
    <t>运输方式</t>
  </si>
  <si>
    <t>备注：当使用集装箱运输时，一定注意其高度、宽度限制，必须预留装箱尺寸。</t>
  </si>
  <si>
    <t>此页要求查询涂黄处仪表信息</t>
    <phoneticPr fontId="58" type="noConversion"/>
  </si>
  <si>
    <t>仪表用户要求</t>
  </si>
  <si>
    <t>外购件种类</t>
  </si>
  <si>
    <t>品牌</t>
  </si>
  <si>
    <t>材质（客户有要求时填写）</t>
  </si>
  <si>
    <t>螺纹连接/法兰连接（客户有要求时填写）</t>
    <phoneticPr fontId="58" type="noConversion"/>
  </si>
  <si>
    <t>接口规格（客户有要求时填写）</t>
  </si>
  <si>
    <t>量程（客户有要求时填写）</t>
  </si>
  <si>
    <t>仪表类</t>
  </si>
  <si>
    <t>就地显示仪表</t>
  </si>
  <si>
    <t>远传仪表</t>
  </si>
  <si>
    <t>表盘直径mm</t>
  </si>
  <si>
    <t>仪表精度等级</t>
  </si>
  <si>
    <t>双金属温度计（客户有要求时填写）</t>
  </si>
  <si>
    <t>万向/径向（客户有要求时填写）</t>
  </si>
  <si>
    <t>几线制</t>
  </si>
  <si>
    <t>信号类型</t>
  </si>
  <si>
    <t>防爆/防护等级</t>
    <phoneticPr fontId="58" type="noConversion"/>
  </si>
  <si>
    <t>显示表头</t>
    <phoneticPr fontId="58" type="noConversion"/>
  </si>
  <si>
    <t>报警值/停车值</t>
  </si>
  <si>
    <t>耐震型压力表</t>
  </si>
  <si>
    <t>温度表</t>
  </si>
  <si>
    <t>PT100</t>
  </si>
  <si>
    <t>远传仪表</t>
    <phoneticPr fontId="58" type="noConversion"/>
  </si>
  <si>
    <t>5.仪表资料要求、认证要求</t>
    <phoneticPr fontId="58" type="noConversion"/>
  </si>
  <si>
    <t>6.海拔高度/大气压，环境温度，使用环境</t>
    <phoneticPr fontId="58" type="noConversion"/>
  </si>
  <si>
    <t xml:space="preserve">   合同号：  </t>
  </si>
  <si>
    <t xml:space="preserve">       </t>
  </si>
  <si>
    <t>辅助系统询价/采购申请单
P-01.03-P</t>
  </si>
  <si>
    <t>填表人</t>
  </si>
  <si>
    <t>此页要求查询涂黄处密封辅助系统信息</t>
    <phoneticPr fontId="58" type="noConversion"/>
  </si>
  <si>
    <t>日 期</t>
  </si>
  <si>
    <t>由供应商填写（按先后顺序以/分割）</t>
  </si>
  <si>
    <t>由供应填写</t>
  </si>
  <si>
    <t>温度(℃)</t>
  </si>
  <si>
    <t>密封冲洗方案                    (API610)</t>
  </si>
  <si>
    <t>泵过流部件材质</t>
  </si>
  <si>
    <t>密封腔压力(MpaG)/泵中心高（mm）</t>
  </si>
  <si>
    <t>辅助系统供货要求</t>
  </si>
  <si>
    <t>实际交货日期</t>
  </si>
  <si>
    <t>发票情况</t>
  </si>
  <si>
    <r>
      <rPr>
        <sz val="12"/>
        <rFont val="华文宋体"/>
        <family val="3"/>
        <charset val="134"/>
      </rPr>
      <t>热虹吸罐(</t>
    </r>
    <r>
      <rPr>
        <b/>
        <sz val="12"/>
        <color rgb="FFFF0000"/>
        <rFont val="华文宋体"/>
        <family val="3"/>
        <charset val="134"/>
      </rPr>
      <t>R/L型</t>
    </r>
    <r>
      <rPr>
        <sz val="12"/>
        <rFont val="华文宋体"/>
        <family val="3"/>
        <charset val="134"/>
      </rPr>
      <t>)/蓄能器</t>
    </r>
  </si>
  <si>
    <t>测量     元件</t>
  </si>
  <si>
    <t>压力报警</t>
  </si>
  <si>
    <t>液位报警</t>
  </si>
  <si>
    <t>换热器</t>
  </si>
  <si>
    <t>悬液分离器/过滤器</t>
  </si>
  <si>
    <t>材质</t>
  </si>
  <si>
    <t>合计</t>
  </si>
  <si>
    <r>
      <t xml:space="preserve">其它约定事项： </t>
    </r>
    <r>
      <rPr>
        <sz val="10"/>
        <rFont val="华文宋体"/>
        <family val="3"/>
        <charset val="134"/>
      </rPr>
      <t xml:space="preserve">
1、公用工程条件：循环水、除盐水、保温热水、保温蒸汽的温度和压力。
2、配套法兰标准及压力等级：ASME B16.5-2020 Class150 WN-RF。
3.远传变送器：厂家，防爆等级，防护等级，显示要求，材质要求；
4.就地仪表：厂家，防爆等级，防护等级，显示要求，材质要求； 
5.机械密封辅助系统的材质和配套要求                                       
6、资料的要求:图纸、合格证（含外购件）、</t>
    </r>
    <r>
      <rPr>
        <sz val="10"/>
        <color rgb="FFFF0000"/>
        <rFont val="华文宋体"/>
        <family val="3"/>
        <charset val="134"/>
      </rPr>
      <t>3C防爆认证（仅电气仪表）、仪表数据表</t>
    </r>
    <r>
      <rPr>
        <sz val="10"/>
        <rFont val="华文宋体"/>
        <family val="3"/>
        <charset val="134"/>
      </rPr>
      <t xml:space="preserve">、说明书、检验报告等纸质文件份数，资料语言要求； 
                                                                                                                                                                                                                                                     </t>
    </r>
    <phoneticPr fontId="58" type="noConversion"/>
  </si>
  <si>
    <t xml:space="preserve"> 需方代表：</t>
  </si>
  <si>
    <t xml:space="preserve">                                                                  生产部：                                                      采购部：                                                          质量：                                                技术：</t>
  </si>
  <si>
    <t>此页要求查询涂黄处机械密封信息</t>
    <phoneticPr fontId="58" type="noConversion"/>
  </si>
  <si>
    <t xml:space="preserve">密封询价/采购申请单                                                                                      </t>
  </si>
  <si>
    <t>由密封供应商填写</t>
  </si>
  <si>
    <t>供应填写</t>
  </si>
  <si>
    <t>介质</t>
  </si>
  <si>
    <t>密封参考   型号（轴承架号或轴径）</t>
  </si>
  <si>
    <t>密封      编码
(API610)</t>
  </si>
  <si>
    <t>是否  集装</t>
  </si>
  <si>
    <t>过流部件材质</t>
  </si>
  <si>
    <r>
      <t xml:space="preserve">密封冲洗  方案 </t>
    </r>
    <r>
      <rPr>
        <sz val="12"/>
        <color theme="1"/>
        <rFont val="华文宋体"/>
        <family val="3"/>
        <charset val="134"/>
      </rPr>
      <t>PLAN</t>
    </r>
  </si>
  <si>
    <t>甲方编码</t>
  </si>
  <si>
    <t>机械密封</t>
  </si>
  <si>
    <t>实际到货日期</t>
  </si>
  <si>
    <t>发票                             情况</t>
  </si>
  <si>
    <t>温度
℃</t>
  </si>
  <si>
    <t>颗粒
情况</t>
  </si>
  <si>
    <t>密封编码
（API610）</t>
  </si>
  <si>
    <r>
      <t>其它约定事项： 
1、机械密封结构满足API682要求；
2.机械密封使用寿命；
3.机械密封结构要求；
4.机械密封材料要求；</t>
    </r>
    <r>
      <rPr>
        <sz val="14"/>
        <color theme="1"/>
        <rFont val="华文宋体"/>
        <family val="3"/>
        <charset val="134"/>
      </rPr>
      <t xml:space="preserve">
</t>
    </r>
    <phoneticPr fontId="58" type="noConversion"/>
  </si>
  <si>
    <t xml:space="preserve">                                                       生产部：                                                      采购部：                                                          质量：                                                     技术：</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</si>
</sst>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 #,##0_ ;_ * \-#,##0_ ;_ * &quot;-&quot;_ ;_ @_ "/>
    <numFmt numFmtId="43" formatCode="_ * #,##0.00_ ;_ * \-#,##0.00_ ;_ * &quot;-&quot;??_ ;_ @_ "/>
    <numFmt numFmtId="176" formatCode="_(&quot;$&quot;* #,##0_);_(&quot;$&quot;* \(#,##0\);_(&quot;$&quot;* &quot;-&quot;??_);_(@_)"/>
    <numFmt numFmtId="177" formatCode="mmm\ dd\,\ yy"/>
    <numFmt numFmtId="178" formatCode="_(&quot;$&quot;* #,##0.0_);_(&quot;$&quot;* \(#,##0.0\);_(&quot;$&quot;* &quot;-&quot;??_);_(@_)"/>
    <numFmt numFmtId="179" formatCode="mm/dd/yy_)"/>
    <numFmt numFmtId="180" formatCode="0.0_);[Red]\(0.0\)"/>
    <numFmt numFmtId="181" formatCode="0_ "/>
    <numFmt numFmtId="182" formatCode="0.0_ "/>
    <numFmt numFmtId="183" formatCode="0.00_);[Red]\(0.00\)"/>
  </numFmts>
  <fonts count="104">
    <font>
      <sz val="12"/>
      <name val="宋体"/>
      <charset val="134"/>
    </font>
    <font>
      <sz val="11"/>
      <color theme="1"/>
      <name val="宋体"/>
      <family val="2"/>
      <charset val="134"/>
      <scheme val="minor"/>
    </font>
    <font>
      <sz val="11"/>
      <color theme="1"/>
      <name val="宋体"/>
      <family val="2"/>
      <charset val="134"/>
      <scheme val="minor"/>
    </font>
    <font>
      <sz val="10"/>
      <name val="Arial"/>
      <family val="2"/>
    </font>
    <font>
      <sz val="10"/>
      <name val="宋体"/>
      <family val="3"/>
      <charset val="134"/>
    </font>
    <font>
      <b/>
      <sz val="10"/>
      <color indexed="10"/>
      <name val="Arial"/>
      <family val="2"/>
    </font>
    <font>
      <b/>
      <sz val="10"/>
      <color indexed="8"/>
      <name val="Arial"/>
      <family val="2"/>
    </font>
    <font>
      <sz val="12"/>
      <name val="华文宋体"/>
      <family val="3"/>
      <charset val="134"/>
    </font>
    <font>
      <b/>
      <sz val="12"/>
      <name val="华文宋体"/>
      <family val="3"/>
      <charset val="134"/>
    </font>
    <font>
      <sz val="10"/>
      <name val="华文宋体"/>
      <family val="3"/>
      <charset val="134"/>
    </font>
    <font>
      <b/>
      <sz val="12"/>
      <name val="宋体"/>
      <family val="3"/>
      <charset val="134"/>
    </font>
    <font>
      <sz val="14"/>
      <color indexed="8"/>
      <name val="华文宋体"/>
      <family val="3"/>
      <charset val="134"/>
    </font>
    <font>
      <sz val="14"/>
      <name val="华文宋体"/>
      <family val="3"/>
      <charset val="134"/>
    </font>
    <font>
      <sz val="18"/>
      <color indexed="8"/>
      <name val="华文宋体"/>
      <family val="3"/>
      <charset val="134"/>
    </font>
    <font>
      <sz val="13"/>
      <name val="华文宋体"/>
      <family val="3"/>
      <charset val="134"/>
    </font>
    <font>
      <sz val="12"/>
      <name val="华文中宋"/>
      <family val="3"/>
      <charset val="134"/>
    </font>
    <font>
      <sz val="12"/>
      <color indexed="10"/>
      <name val="华文中宋"/>
      <family val="3"/>
      <charset val="134"/>
    </font>
    <font>
      <sz val="12"/>
      <color indexed="12"/>
      <name val="华文宋体"/>
      <family val="3"/>
      <charset val="134"/>
    </font>
    <font>
      <sz val="14"/>
      <color indexed="10"/>
      <name val="华文宋体"/>
      <family val="3"/>
      <charset val="134"/>
    </font>
    <font>
      <sz val="11"/>
      <name val="华文宋体"/>
      <family val="3"/>
      <charset val="134"/>
    </font>
    <font>
      <sz val="18"/>
      <name val="华文宋体"/>
      <family val="3"/>
      <charset val="134"/>
    </font>
    <font>
      <sz val="9"/>
      <name val="华文宋体"/>
      <family val="3"/>
      <charset val="134"/>
    </font>
    <font>
      <sz val="10.5"/>
      <name val="华文宋体"/>
      <family val="3"/>
      <charset val="134"/>
    </font>
    <font>
      <b/>
      <sz val="11"/>
      <name val="华文宋体"/>
      <family val="3"/>
      <charset val="134"/>
    </font>
    <font>
      <b/>
      <sz val="11"/>
      <color indexed="12"/>
      <name val="华文宋体"/>
      <family val="3"/>
      <charset val="134"/>
    </font>
    <font>
      <sz val="10"/>
      <color indexed="10"/>
      <name val="华文中宋"/>
      <family val="3"/>
      <charset val="134"/>
    </font>
    <font>
      <sz val="11"/>
      <name val="华文中宋"/>
      <family val="3"/>
      <charset val="134"/>
    </font>
    <font>
      <sz val="16"/>
      <name val="华文宋体"/>
      <family val="3"/>
      <charset val="134"/>
    </font>
    <font>
      <sz val="11"/>
      <name val="宋体"/>
      <family val="3"/>
      <charset val="134"/>
    </font>
    <font>
      <b/>
      <sz val="12"/>
      <name val="华文中宋"/>
      <family val="3"/>
      <charset val="134"/>
    </font>
    <font>
      <sz val="14"/>
      <name val="宋体"/>
      <family val="3"/>
      <charset val="134"/>
    </font>
    <font>
      <sz val="11"/>
      <color indexed="10"/>
      <name val="华文中宋"/>
      <family val="3"/>
      <charset val="134"/>
    </font>
    <font>
      <b/>
      <sz val="10"/>
      <name val="宋体"/>
      <family val="3"/>
      <charset val="134"/>
    </font>
    <font>
      <b/>
      <sz val="10"/>
      <name val="Arial"/>
      <family val="2"/>
    </font>
    <font>
      <b/>
      <sz val="12"/>
      <name val="Arial"/>
      <family val="2"/>
    </font>
    <font>
      <b/>
      <sz val="14"/>
      <name val="Arial"/>
      <family val="2"/>
    </font>
    <font>
      <sz val="10"/>
      <color indexed="10"/>
      <name val="宋体"/>
      <family val="3"/>
      <charset val="134"/>
    </font>
    <font>
      <sz val="20"/>
      <name val="宋体"/>
      <family val="3"/>
      <charset val="134"/>
    </font>
    <font>
      <b/>
      <sz val="20"/>
      <name val="黑体"/>
      <family val="3"/>
      <charset val="134"/>
    </font>
    <font>
      <b/>
      <sz val="12"/>
      <name val="黑体"/>
      <family val="3"/>
      <charset val="134"/>
    </font>
    <font>
      <sz val="8"/>
      <name val="仿宋体"/>
      <charset val="134"/>
    </font>
    <font>
      <sz val="10"/>
      <color indexed="8"/>
      <name val="宋体"/>
      <family val="3"/>
      <charset val="134"/>
    </font>
    <font>
      <b/>
      <sz val="10"/>
      <color indexed="8"/>
      <name val="黑体"/>
      <family val="3"/>
      <charset val="134"/>
    </font>
    <font>
      <sz val="10"/>
      <name val="Times New Roman"/>
      <family val="1"/>
    </font>
    <font>
      <sz val="8"/>
      <name val="Arial"/>
      <family val="2"/>
    </font>
    <font>
      <sz val="12"/>
      <name val="Times New Roman"/>
      <family val="1"/>
    </font>
    <font>
      <sz val="11"/>
      <color indexed="20"/>
      <name val="宋体"/>
      <family val="3"/>
      <charset val="134"/>
    </font>
    <font>
      <b/>
      <i/>
      <sz val="16"/>
      <name val="Helv"/>
      <family val="2"/>
    </font>
    <font>
      <b/>
      <sz val="20"/>
      <color indexed="8"/>
      <name val="黑体"/>
      <family val="3"/>
      <charset val="134"/>
    </font>
    <font>
      <sz val="11"/>
      <color indexed="8"/>
      <name val="宋体"/>
      <family val="3"/>
      <charset val="134"/>
    </font>
    <font>
      <sz val="11"/>
      <color indexed="17"/>
      <name val="宋体"/>
      <family val="3"/>
      <charset val="134"/>
    </font>
    <font>
      <sz val="11"/>
      <name val="蹈框"/>
      <charset val="134"/>
    </font>
    <font>
      <sz val="10"/>
      <name val="Helv"/>
      <family val="2"/>
    </font>
    <font>
      <sz val="11"/>
      <name val="ＭＳ Ｐゴシック"/>
      <charset val="134"/>
    </font>
    <font>
      <sz val="12"/>
      <name val="바탕체"/>
      <charset val="134"/>
    </font>
    <font>
      <b/>
      <sz val="10"/>
      <name val="华文宋体"/>
      <family val="3"/>
      <charset val="134"/>
    </font>
    <font>
      <b/>
      <sz val="11"/>
      <color indexed="10"/>
      <name val="宋体"/>
      <family val="3"/>
      <charset val="134"/>
    </font>
    <font>
      <b/>
      <sz val="9"/>
      <name val="宋体"/>
      <family val="3"/>
      <charset val="134"/>
    </font>
    <font>
      <sz val="9"/>
      <name val="宋体"/>
      <family val="3"/>
      <charset val="134"/>
    </font>
    <font>
      <sz val="12"/>
      <name val="宋体"/>
      <family val="3"/>
      <charset val="134"/>
    </font>
    <font>
      <sz val="11"/>
      <color theme="1"/>
      <name val="华文中宋"/>
      <family val="3"/>
      <charset val="134"/>
    </font>
    <font>
      <sz val="16"/>
      <color theme="1"/>
      <name val="华文宋体"/>
      <family val="3"/>
      <charset val="134"/>
    </font>
    <font>
      <sz val="13"/>
      <color theme="1"/>
      <name val="华文宋体"/>
      <family val="3"/>
      <charset val="134"/>
    </font>
    <font>
      <sz val="24"/>
      <color theme="1"/>
      <name val="华文宋体"/>
      <family val="3"/>
      <charset val="134"/>
    </font>
    <font>
      <sz val="14"/>
      <color theme="1"/>
      <name val="华文宋体"/>
      <family val="3"/>
      <charset val="134"/>
    </font>
    <font>
      <sz val="10"/>
      <color theme="1"/>
      <name val="华文宋体"/>
      <family val="3"/>
      <charset val="134"/>
    </font>
    <font>
      <vertAlign val="superscript"/>
      <sz val="10"/>
      <color theme="1"/>
      <name val="华文宋体"/>
      <family val="3"/>
      <charset val="134"/>
    </font>
    <font>
      <b/>
      <sz val="14"/>
      <color theme="1"/>
      <name val="华文宋体"/>
      <family val="3"/>
      <charset val="134"/>
    </font>
    <font>
      <b/>
      <vertAlign val="subscript"/>
      <sz val="14"/>
      <color theme="1"/>
      <name val="华文宋体"/>
      <family val="3"/>
      <charset val="134"/>
    </font>
    <font>
      <sz val="18"/>
      <color theme="1"/>
      <name val="华文宋体"/>
      <family val="3"/>
      <charset val="134"/>
    </font>
    <font>
      <sz val="12"/>
      <color theme="1"/>
      <name val="华文宋体"/>
      <family val="3"/>
      <charset val="134"/>
    </font>
    <font>
      <b/>
      <sz val="12"/>
      <color theme="1"/>
      <name val="华文宋体"/>
      <family val="3"/>
      <charset val="134"/>
    </font>
    <font>
      <b/>
      <sz val="13"/>
      <color theme="1"/>
      <name val="华文宋体"/>
      <family val="3"/>
      <charset val="134"/>
    </font>
    <font>
      <sz val="12"/>
      <color theme="1"/>
      <name val="华文中宋"/>
      <family val="3"/>
      <charset val="134"/>
    </font>
    <font>
      <sz val="11"/>
      <color theme="1"/>
      <name val="宋体"/>
      <family val="3"/>
      <charset val="134"/>
      <scheme val="minor"/>
    </font>
    <font>
      <b/>
      <sz val="12"/>
      <color theme="1"/>
      <name val="宋体"/>
      <family val="3"/>
      <charset val="134"/>
      <scheme val="minor"/>
    </font>
    <font>
      <b/>
      <sz val="12"/>
      <color theme="1"/>
      <name val="SimSun"/>
      <charset val="134"/>
    </font>
    <font>
      <sz val="12"/>
      <color theme="1"/>
      <name val="宋体"/>
      <family val="3"/>
      <charset val="134"/>
      <scheme val="minor"/>
    </font>
    <font>
      <sz val="10"/>
      <color rgb="FFFF0000"/>
      <name val="宋体"/>
      <family val="3"/>
      <charset val="134"/>
    </font>
    <font>
      <sz val="8"/>
      <name val="宋体"/>
      <family val="3"/>
      <charset val="134"/>
    </font>
    <font>
      <sz val="12"/>
      <name val="宋体"/>
      <family val="3"/>
      <charset val="134"/>
      <scheme val="minor"/>
    </font>
    <font>
      <sz val="9"/>
      <name val="宋体"/>
      <family val="3"/>
      <charset val="134"/>
      <scheme val="minor"/>
    </font>
    <font>
      <sz val="16"/>
      <name val="宋体"/>
      <family val="3"/>
      <charset val="134"/>
    </font>
    <font>
      <sz val="7"/>
      <name val="宋体"/>
      <family val="3"/>
      <charset val="134"/>
    </font>
    <font>
      <sz val="10"/>
      <color theme="1"/>
      <name val="宋体"/>
      <family val="3"/>
      <charset val="134"/>
      <scheme val="minor"/>
    </font>
    <font>
      <b/>
      <i/>
      <sz val="10"/>
      <name val="宋体"/>
      <family val="3"/>
      <charset val="134"/>
    </font>
    <font>
      <sz val="12"/>
      <color rgb="FFFF0000"/>
      <name val="华文宋体"/>
      <family val="3"/>
      <charset val="134"/>
    </font>
    <font>
      <sz val="11"/>
      <color rgb="FFFF0000"/>
      <name val="华文中宋"/>
      <family val="3"/>
      <charset val="134"/>
    </font>
    <font>
      <b/>
      <sz val="18"/>
      <color rgb="FFFF0000"/>
      <name val="宋体"/>
      <family val="3"/>
      <charset val="134"/>
      <scheme val="minor"/>
    </font>
    <font>
      <b/>
      <sz val="11"/>
      <color rgb="FFFF0000"/>
      <name val="华文中宋"/>
      <family val="3"/>
      <charset val="134"/>
    </font>
    <font>
      <sz val="22"/>
      <color rgb="FFFF0000"/>
      <name val="华文宋体"/>
      <family val="3"/>
      <charset val="134"/>
    </font>
    <font>
      <sz val="13"/>
      <color rgb="FFFF0000"/>
      <name val="华文宋体"/>
      <family val="3"/>
      <charset val="134"/>
    </font>
    <font>
      <sz val="10"/>
      <color rgb="FFFF0000"/>
      <name val="华文宋体"/>
      <family val="3"/>
      <charset val="134"/>
    </font>
    <font>
      <sz val="12"/>
      <color rgb="FFFF0000"/>
      <name val="华文中宋"/>
      <family val="3"/>
      <charset val="134"/>
    </font>
    <font>
      <sz val="14"/>
      <color rgb="FFFF0000"/>
      <name val="华文宋体"/>
      <family val="3"/>
      <charset val="134"/>
    </font>
    <font>
      <sz val="12"/>
      <color indexed="10"/>
      <name val="华文宋体"/>
      <family val="3"/>
      <charset val="134"/>
    </font>
    <font>
      <b/>
      <sz val="12"/>
      <color rgb="FFFF0000"/>
      <name val="华文宋体"/>
      <family val="3"/>
      <charset val="134"/>
    </font>
    <font>
      <b/>
      <sz val="11"/>
      <color rgb="FFFF0000"/>
      <name val="华文宋体"/>
      <family val="3"/>
      <charset val="134"/>
    </font>
    <font>
      <b/>
      <sz val="10"/>
      <color rgb="FFFF0000"/>
      <name val="华文宋体"/>
      <family val="3"/>
      <charset val="134"/>
    </font>
    <font>
      <b/>
      <sz val="12"/>
      <color indexed="10"/>
      <name val="华文宋体"/>
      <family val="3"/>
      <charset val="134"/>
    </font>
    <font>
      <b/>
      <sz val="14"/>
      <color indexed="12"/>
      <name val="华文宋体"/>
      <family val="3"/>
      <charset val="134"/>
    </font>
    <font>
      <sz val="12"/>
      <color rgb="FFFF0000"/>
      <name val="宋体"/>
      <family val="3"/>
      <charset val="134"/>
    </font>
    <font>
      <sz val="18"/>
      <color rgb="FFFF0000"/>
      <name val="华文宋体"/>
      <family val="3"/>
      <charset val="134"/>
    </font>
    <font>
      <sz val="18"/>
      <color rgb="FFFF0000"/>
      <name val="宋体"/>
      <family val="3"/>
      <charset val="134"/>
    </font>
  </fonts>
  <fills count="12">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8"/>
        <bgColor indexed="64"/>
      </patternFill>
    </fill>
    <fill>
      <patternFill patternType="solid">
        <fgColor indexed="13"/>
        <bgColor indexed="64"/>
      </patternFill>
    </fill>
    <fill>
      <patternFill patternType="solid">
        <fgColor rgb="FFFFFF00"/>
        <bgColor indexed="64"/>
      </patternFill>
    </fill>
    <fill>
      <patternFill patternType="solid">
        <fgColor indexed="50"/>
        <bgColor indexed="64"/>
      </patternFill>
    </fill>
    <fill>
      <patternFill patternType="solid">
        <fgColor indexed="9"/>
        <bgColor indexed="64"/>
      </patternFill>
    </fill>
    <fill>
      <patternFill patternType="gray0625">
        <bgColor indexed="27"/>
      </patternFill>
    </fill>
    <fill>
      <patternFill patternType="solid">
        <fgColor indexed="45"/>
        <bgColor indexed="64"/>
      </patternFill>
    </fill>
    <fill>
      <patternFill patternType="solid">
        <fgColor indexed="22"/>
        <bgColor indexed="64"/>
      </patternFill>
    </fill>
  </fills>
  <borders count="9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double">
        <color auto="1"/>
      </left>
      <right style="thin">
        <color auto="1"/>
      </right>
      <top/>
      <bottom style="thin">
        <color auto="1"/>
      </bottom>
      <diagonal/>
    </border>
    <border>
      <left/>
      <right/>
      <top/>
      <bottom style="thin">
        <color auto="1"/>
      </bottom>
      <diagonal/>
    </border>
    <border>
      <left style="double">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style="double">
        <color auto="1"/>
      </left>
      <right/>
      <top style="double">
        <color auto="1"/>
      </top>
      <bottom style="thin">
        <color auto="1"/>
      </bottom>
      <diagonal/>
    </border>
    <border>
      <left style="double">
        <color auto="1"/>
      </left>
      <right style="thin">
        <color auto="1"/>
      </right>
      <top style="thin">
        <color auto="1"/>
      </top>
      <bottom/>
      <diagonal/>
    </border>
    <border>
      <left style="double">
        <color auto="1"/>
      </left>
      <right/>
      <top style="thin">
        <color auto="1"/>
      </top>
      <bottom/>
      <diagonal/>
    </border>
    <border>
      <left style="thin">
        <color auto="1"/>
      </left>
      <right/>
      <top style="double">
        <color auto="1"/>
      </top>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right style="double">
        <color auto="1"/>
      </right>
      <top style="thin">
        <color auto="1"/>
      </top>
      <bottom/>
      <diagonal/>
    </border>
    <border>
      <left/>
      <right style="double">
        <color auto="1"/>
      </right>
      <top/>
      <bottom style="double">
        <color auto="1"/>
      </bottom>
      <diagonal/>
    </border>
    <border>
      <left/>
      <right style="thin">
        <color auto="1"/>
      </right>
      <top/>
      <bottom style="double">
        <color auto="1"/>
      </bottom>
      <diagonal/>
    </border>
    <border>
      <left style="thin">
        <color auto="1"/>
      </left>
      <right style="double">
        <color auto="1"/>
      </right>
      <top style="thin">
        <color auto="1"/>
      </top>
      <bottom style="double">
        <color auto="1"/>
      </bottom>
      <diagonal/>
    </border>
    <border>
      <left/>
      <right style="double">
        <color auto="1"/>
      </right>
      <top style="thin">
        <color auto="1"/>
      </top>
      <bottom style="thin">
        <color auto="1"/>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double">
        <color auto="1"/>
      </top>
      <bottom/>
      <diagonal/>
    </border>
    <border>
      <left/>
      <right style="double">
        <color auto="1"/>
      </right>
      <top style="double">
        <color auto="1"/>
      </top>
      <bottom style="thin">
        <color auto="1"/>
      </bottom>
      <diagonal/>
    </border>
    <border>
      <left/>
      <right style="double">
        <color auto="1"/>
      </right>
      <top/>
      <bottom style="thin">
        <color auto="1"/>
      </bottom>
      <diagonal/>
    </border>
    <border>
      <left/>
      <right style="double">
        <color auto="1"/>
      </right>
      <top style="thin">
        <color auto="1"/>
      </top>
      <bottom style="double">
        <color auto="1"/>
      </bottom>
      <diagonal/>
    </border>
    <border>
      <left/>
      <right style="double">
        <color auto="1"/>
      </right>
      <top style="double">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right style="dotted">
        <color indexed="12"/>
      </right>
      <top style="thin">
        <color auto="1"/>
      </top>
      <bottom/>
      <diagonal/>
    </border>
    <border>
      <left style="dotted">
        <color indexed="12"/>
      </left>
      <right/>
      <top style="dotted">
        <color indexed="12"/>
      </top>
      <bottom/>
      <diagonal/>
    </border>
    <border>
      <left/>
      <right style="dotted">
        <color indexed="12"/>
      </right>
      <top style="dotted">
        <color indexed="12"/>
      </top>
      <bottom/>
      <diagonal/>
    </border>
    <border>
      <left/>
      <right style="dotted">
        <color indexed="12"/>
      </right>
      <top/>
      <bottom style="thin">
        <color auto="1"/>
      </bottom>
      <diagonal/>
    </border>
    <border>
      <left style="dotted">
        <color indexed="12"/>
      </left>
      <right/>
      <top/>
      <bottom style="dotted">
        <color indexed="12"/>
      </bottom>
      <diagonal/>
    </border>
    <border>
      <left/>
      <right style="dotted">
        <color indexed="12"/>
      </right>
      <top/>
      <bottom style="dotted">
        <color indexed="12"/>
      </bottom>
      <diagonal/>
    </border>
    <border>
      <left style="dotted">
        <color indexed="12"/>
      </left>
      <right/>
      <top style="dotted">
        <color indexed="12"/>
      </top>
      <bottom style="dotted">
        <color indexed="12"/>
      </bottom>
      <diagonal/>
    </border>
    <border>
      <left/>
      <right style="dotted">
        <color indexed="12"/>
      </right>
      <top style="dotted">
        <color indexed="12"/>
      </top>
      <bottom style="dotted">
        <color indexed="12"/>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double">
        <color indexed="64"/>
      </right>
      <top style="thin">
        <color rgb="FF000000"/>
      </top>
      <bottom style="thin">
        <color rgb="FF000000"/>
      </bottom>
      <diagonal/>
    </border>
    <border>
      <left style="double">
        <color auto="1"/>
      </left>
      <right/>
      <top/>
      <bottom style="thin">
        <color auto="1"/>
      </bottom>
      <diagonal/>
    </border>
    <border>
      <left/>
      <right style="double">
        <color auto="1"/>
      </right>
      <top/>
      <bottom/>
      <diagonal/>
    </border>
    <border>
      <left style="double">
        <color auto="1"/>
      </left>
      <right/>
      <top/>
      <bottom style="double">
        <color auto="1"/>
      </bottom>
      <diagonal/>
    </border>
    <border>
      <left style="thin">
        <color auto="1"/>
      </left>
      <right style="double">
        <color auto="1"/>
      </right>
      <top style="thin">
        <color auto="1"/>
      </top>
      <bottom/>
      <diagonal/>
    </border>
    <border>
      <left style="double">
        <color auto="1"/>
      </left>
      <right/>
      <top/>
      <bottom/>
      <diagonal/>
    </border>
    <border diagonalUp="1">
      <left style="thin">
        <color auto="1"/>
      </left>
      <right style="thin">
        <color auto="1"/>
      </right>
      <top style="thin">
        <color auto="1"/>
      </top>
      <bottom style="thin">
        <color auto="1"/>
      </bottom>
      <diagonal style="thin">
        <color auto="1"/>
      </diagonal>
    </border>
  </borders>
  <cellStyleXfs count="46">
    <xf numFmtId="0" fontId="0" fillId="0" borderId="0">
      <alignment vertical="center"/>
    </xf>
    <xf numFmtId="10" fontId="44" fillId="8" borderId="7" applyNumberFormat="0" applyBorder="0" applyAlignment="0" applyProtection="0"/>
    <xf numFmtId="49" fontId="42" fillId="8" borderId="0">
      <alignment horizontal="center" vertical="center"/>
    </xf>
    <xf numFmtId="49" fontId="41" fillId="8" borderId="0">
      <alignment horizontal="right" vertical="center"/>
    </xf>
    <xf numFmtId="49" fontId="41" fillId="8" borderId="0">
      <alignment horizontal="left" vertical="center"/>
    </xf>
    <xf numFmtId="0" fontId="59" fillId="0" borderId="0"/>
    <xf numFmtId="49" fontId="41" fillId="8" borderId="0">
      <alignment horizontal="left" vertical="top"/>
    </xf>
    <xf numFmtId="49" fontId="41" fillId="8" borderId="0">
      <alignment horizontal="right" vertical="top"/>
    </xf>
    <xf numFmtId="10" fontId="3" fillId="0" borderId="0" applyFont="0" applyFill="0" applyBorder="0" applyAlignment="0" applyProtection="0"/>
    <xf numFmtId="0" fontId="43" fillId="0" borderId="0"/>
    <xf numFmtId="49" fontId="41" fillId="8" borderId="0">
      <alignment horizontal="center" vertical="center"/>
    </xf>
    <xf numFmtId="0" fontId="40" fillId="0" borderId="0" applyNumberFormat="0" applyFill="0" applyBorder="0" applyAlignment="0" applyProtection="0"/>
    <xf numFmtId="0" fontId="45" fillId="0" borderId="0"/>
    <xf numFmtId="38" fontId="44" fillId="11" borderId="0" applyNumberFormat="0" applyBorder="0" applyAlignment="0" applyProtection="0"/>
    <xf numFmtId="0" fontId="47" fillId="0" borderId="0"/>
    <xf numFmtId="49" fontId="48" fillId="8" borderId="0">
      <alignment horizontal="center" vertical="center"/>
    </xf>
    <xf numFmtId="0" fontId="46" fillId="10" borderId="0" applyNumberFormat="0" applyBorder="0" applyAlignment="0" applyProtection="0">
      <alignment vertical="center"/>
    </xf>
    <xf numFmtId="0" fontId="59" fillId="0" borderId="0">
      <alignment vertical="center"/>
    </xf>
    <xf numFmtId="0" fontId="49" fillId="0" borderId="0">
      <alignment vertical="center"/>
    </xf>
    <xf numFmtId="0" fontId="59" fillId="0" borderId="0">
      <alignment vertical="center"/>
    </xf>
    <xf numFmtId="0" fontId="50" fillId="2" borderId="0" applyNumberFormat="0" applyBorder="0" applyAlignment="0" applyProtection="0">
      <alignment vertical="center"/>
    </xf>
    <xf numFmtId="176" fontId="59" fillId="0" borderId="0" applyFont="0" applyFill="0" applyBorder="0" applyAlignment="0" applyProtection="0"/>
    <xf numFmtId="177" fontId="59" fillId="0" borderId="0" applyFont="0" applyFill="0" applyBorder="0" applyAlignment="0" applyProtection="0"/>
    <xf numFmtId="178" fontId="59" fillId="0" borderId="0" applyFont="0" applyFill="0" applyBorder="0" applyAlignment="0" applyProtection="0"/>
    <xf numFmtId="179" fontId="59" fillId="0" borderId="0" applyFont="0" applyFill="0" applyBorder="0" applyAlignment="0" applyProtection="0"/>
    <xf numFmtId="0" fontId="43" fillId="0" borderId="0"/>
    <xf numFmtId="41" fontId="43" fillId="0" borderId="0" applyFont="0" applyFill="0" applyBorder="0" applyAlignment="0" applyProtection="0"/>
    <xf numFmtId="43" fontId="43"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0" fontId="51" fillId="0" borderId="0"/>
    <xf numFmtId="0" fontId="52" fillId="0" borderId="0"/>
    <xf numFmtId="38" fontId="53" fillId="0" borderId="0" applyFont="0" applyFill="0" applyBorder="0" applyAlignment="0" applyProtection="0"/>
    <xf numFmtId="40" fontId="53"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4" fillId="0" borderId="0"/>
    <xf numFmtId="0" fontId="3" fillId="0" borderId="0"/>
    <xf numFmtId="0" fontId="74" fillId="0" borderId="0">
      <alignment vertical="center"/>
    </xf>
    <xf numFmtId="49" fontId="43" fillId="0" borderId="0" applyProtection="0">
      <alignment horizontal="left"/>
    </xf>
    <xf numFmtId="0" fontId="59" fillId="0" borderId="0">
      <alignment vertical="center"/>
    </xf>
    <xf numFmtId="0" fontId="59" fillId="0" borderId="0">
      <alignment vertical="center"/>
    </xf>
    <xf numFmtId="0" fontId="77" fillId="0" borderId="0">
      <alignment vertical="center"/>
    </xf>
    <xf numFmtId="0" fontId="2" fillId="0" borderId="0">
      <alignment vertical="center"/>
    </xf>
    <xf numFmtId="0" fontId="59" fillId="0" borderId="0"/>
    <xf numFmtId="0" fontId="1" fillId="0" borderId="0">
      <alignment vertical="center"/>
    </xf>
  </cellStyleXfs>
  <cellXfs count="929">
    <xf numFmtId="0" fontId="0" fillId="0" borderId="0" xfId="0">
      <alignment vertical="center"/>
    </xf>
    <xf numFmtId="0" fontId="3" fillId="0" borderId="0" xfId="37"/>
    <xf numFmtId="0" fontId="4" fillId="2" borderId="0" xfId="37" applyFont="1" applyFill="1"/>
    <xf numFmtId="0" fontId="0" fillId="0" borderId="0" xfId="0" applyProtection="1">
      <alignment vertical="center"/>
      <protection hidden="1"/>
    </xf>
    <xf numFmtId="0" fontId="3" fillId="2" borderId="0" xfId="37" applyFill="1"/>
    <xf numFmtId="0" fontId="3" fillId="3" borderId="1" xfId="37" applyFill="1" applyBorder="1"/>
    <xf numFmtId="0" fontId="5" fillId="4" borderId="2" xfId="37" applyFont="1" applyFill="1" applyBorder="1" applyAlignment="1">
      <alignment horizontal="center"/>
    </xf>
    <xf numFmtId="0" fontId="6" fillId="5" borderId="3" xfId="37" applyFont="1" applyFill="1" applyBorder="1" applyAlignment="1">
      <alignment horizontal="center"/>
    </xf>
    <xf numFmtId="0" fontId="5" fillId="4" borderId="3" xfId="37" applyFont="1" applyFill="1" applyBorder="1" applyAlignment="1">
      <alignment horizontal="center"/>
    </xf>
    <xf numFmtId="0" fontId="5" fillId="4" borderId="4" xfId="37" applyFont="1" applyFill="1" applyBorder="1" applyAlignment="1">
      <alignment horizontal="center"/>
    </xf>
    <xf numFmtId="0" fontId="3" fillId="3" borderId="5" xfId="37" applyFill="1" applyBorder="1"/>
    <xf numFmtId="0" fontId="59" fillId="0" borderId="0" xfId="5"/>
    <xf numFmtId="0" fontId="3" fillId="3" borderId="6" xfId="37" applyFill="1" applyBorder="1"/>
    <xf numFmtId="0" fontId="7" fillId="0" borderId="0" xfId="19" applyFont="1" applyProtection="1">
      <alignment vertical="center"/>
      <protection hidden="1"/>
    </xf>
    <xf numFmtId="0" fontId="7" fillId="0" borderId="0" xfId="19" applyFont="1" applyAlignment="1" applyProtection="1">
      <alignment horizontal="center" vertical="center"/>
      <protection hidden="1"/>
    </xf>
    <xf numFmtId="0" fontId="8" fillId="0" borderId="7" xfId="19" applyFont="1" applyBorder="1" applyAlignment="1" applyProtection="1">
      <alignment horizontal="center" vertical="center"/>
      <protection hidden="1"/>
    </xf>
    <xf numFmtId="0" fontId="9" fillId="0" borderId="0" xfId="19" applyFont="1" applyAlignment="1" applyProtection="1">
      <alignment horizontal="center" vertical="center"/>
      <protection hidden="1"/>
    </xf>
    <xf numFmtId="0" fontId="8" fillId="0" borderId="7" xfId="19" applyFont="1" applyBorder="1" applyAlignment="1" applyProtection="1">
      <alignment horizontal="center" vertical="center" wrapText="1"/>
      <protection hidden="1"/>
    </xf>
    <xf numFmtId="0" fontId="7" fillId="0" borderId="7" xfId="19" applyFont="1" applyBorder="1" applyAlignment="1" applyProtection="1">
      <alignment horizontal="center" vertical="center"/>
      <protection hidden="1"/>
    </xf>
    <xf numFmtId="0" fontId="0" fillId="0" borderId="7" xfId="0" applyBorder="1" applyAlignment="1">
      <alignment horizontal="center" vertical="center"/>
    </xf>
    <xf numFmtId="0" fontId="15" fillId="0" borderId="7" xfId="0" applyFont="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1" fillId="0" borderId="0" xfId="0" applyFont="1" applyAlignment="1" applyProtection="1">
      <alignment vertical="center" shrinkToFit="1"/>
      <protection locked="0" hidden="1"/>
    </xf>
    <xf numFmtId="0" fontId="14" fillId="0" borderId="7" xfId="0" applyFont="1" applyBorder="1" applyAlignment="1" applyProtection="1">
      <alignment horizontal="center" vertical="center" wrapText="1"/>
      <protection locked="0" hidden="1"/>
    </xf>
    <xf numFmtId="0" fontId="7" fillId="0" borderId="0" xfId="0" applyFont="1" applyAlignment="1" applyProtection="1">
      <alignment vertical="center" shrinkToFit="1"/>
      <protection hidden="1"/>
    </xf>
    <xf numFmtId="0" fontId="7" fillId="0" borderId="0" xfId="0" applyFont="1" applyAlignment="1" applyProtection="1">
      <alignment horizontal="center" vertical="center"/>
      <protection hidden="1"/>
    </xf>
    <xf numFmtId="0" fontId="7" fillId="0" borderId="0" xfId="0" applyFont="1" applyAlignment="1" applyProtection="1">
      <alignment vertical="center" wrapText="1"/>
      <protection hidden="1"/>
    </xf>
    <xf numFmtId="0" fontId="7" fillId="0" borderId="0" xfId="0" applyFont="1" applyProtection="1">
      <alignment vertical="center"/>
      <protection hidden="1"/>
    </xf>
    <xf numFmtId="0" fontId="7" fillId="0" borderId="7" xfId="0" applyFont="1" applyFill="1" applyBorder="1" applyAlignment="1" applyProtection="1">
      <alignment horizontal="center" vertical="center" wrapText="1"/>
      <protection locked="0" hidden="1"/>
    </xf>
    <xf numFmtId="0" fontId="7" fillId="0" borderId="0" xfId="0" applyFont="1" applyProtection="1">
      <alignment vertical="center"/>
      <protection locked="0" hidden="1"/>
    </xf>
    <xf numFmtId="0" fontId="12" fillId="0" borderId="0" xfId="0" applyFont="1" applyProtection="1">
      <alignment vertical="center"/>
      <protection locked="0" hidden="1"/>
    </xf>
    <xf numFmtId="0" fontId="12" fillId="0" borderId="0" xfId="0" applyFont="1" applyAlignment="1" applyProtection="1">
      <alignment horizontal="center" vertical="center"/>
      <protection locked="0" hidden="1"/>
    </xf>
    <xf numFmtId="0" fontId="14" fillId="0" borderId="0" xfId="0" applyFont="1" applyProtection="1">
      <alignment vertical="center"/>
      <protection locked="0" hidden="1"/>
    </xf>
    <xf numFmtId="0" fontId="7" fillId="0" borderId="0" xfId="0" applyFont="1" applyAlignment="1" applyProtection="1">
      <alignment vertical="center" wrapText="1"/>
      <protection locked="0" hidden="1"/>
    </xf>
    <xf numFmtId="0" fontId="7" fillId="0" borderId="0" xfId="0" applyFont="1" applyAlignment="1" applyProtection="1">
      <alignment horizontal="center" vertical="center"/>
      <protection locked="0" hidden="1"/>
    </xf>
    <xf numFmtId="0" fontId="22" fillId="0" borderId="0" xfId="0" applyFont="1" applyAlignment="1" applyProtection="1">
      <alignment horizontal="justify" vertical="center"/>
      <protection locked="0" hidden="1"/>
    </xf>
    <xf numFmtId="0" fontId="11" fillId="0" borderId="0" xfId="0" applyFont="1" applyFill="1" applyAlignment="1" applyProtection="1">
      <alignment vertical="center" shrinkToFit="1"/>
      <protection hidden="1"/>
    </xf>
    <xf numFmtId="0" fontId="12" fillId="0" borderId="0" xfId="0" applyFont="1" applyFill="1" applyProtection="1">
      <alignment vertical="center"/>
      <protection hidden="1"/>
    </xf>
    <xf numFmtId="0" fontId="7" fillId="0" borderId="0" xfId="0" applyFont="1" applyFill="1" applyProtection="1">
      <alignment vertical="center"/>
      <protection hidden="1"/>
    </xf>
    <xf numFmtId="0" fontId="7" fillId="0" borderId="0" xfId="0" applyFont="1" applyFill="1" applyAlignment="1" applyProtection="1">
      <alignment vertical="center" wrapText="1"/>
      <protection hidden="1"/>
    </xf>
    <xf numFmtId="0" fontId="15" fillId="0" borderId="21" xfId="0" applyFont="1" applyFill="1" applyBorder="1" applyAlignment="1" applyProtection="1">
      <alignment horizontal="center" vertical="center" wrapText="1"/>
      <protection locked="0" hidden="1"/>
    </xf>
    <xf numFmtId="0" fontId="7" fillId="0" borderId="0" xfId="0" applyFont="1" applyFill="1" applyAlignment="1" applyProtection="1">
      <alignment horizontal="center" vertical="center"/>
      <protection hidden="1"/>
    </xf>
    <xf numFmtId="0" fontId="16" fillId="0" borderId="28" xfId="0" applyFont="1" applyFill="1" applyBorder="1" applyAlignment="1" applyProtection="1">
      <alignment horizontal="center" vertical="center" wrapText="1"/>
      <protection locked="0" hidden="1"/>
    </xf>
    <xf numFmtId="0" fontId="15" fillId="0" borderId="28" xfId="0" applyFont="1" applyFill="1" applyBorder="1" applyAlignment="1" applyProtection="1">
      <alignment horizontal="center" vertical="center" wrapText="1"/>
      <protection locked="0" hidden="1"/>
    </xf>
    <xf numFmtId="0" fontId="25" fillId="0" borderId="44" xfId="0" applyFont="1" applyFill="1" applyBorder="1" applyAlignment="1" applyProtection="1">
      <alignment horizontal="center" vertical="center" wrapText="1"/>
      <protection locked="0" hidden="1"/>
    </xf>
    <xf numFmtId="0" fontId="18" fillId="0" borderId="0" xfId="0" applyFont="1" applyFill="1" applyBorder="1" applyAlignment="1" applyProtection="1">
      <alignment horizontal="center" vertical="center" shrinkToFit="1"/>
      <protection locked="0" hidden="1"/>
    </xf>
    <xf numFmtId="0" fontId="11" fillId="0" borderId="0" xfId="0" applyFont="1" applyFill="1" applyBorder="1" applyAlignment="1" applyProtection="1">
      <alignment horizontal="left" vertical="center" shrinkToFit="1"/>
      <protection locked="0" hidden="1"/>
    </xf>
    <xf numFmtId="0" fontId="21" fillId="0" borderId="0" xfId="0" applyFont="1" applyProtection="1">
      <alignment vertical="center"/>
      <protection hidden="1"/>
    </xf>
    <xf numFmtId="0" fontId="7" fillId="0" borderId="0" xfId="0" applyFont="1" applyAlignment="1" applyProtection="1">
      <alignment horizontal="right" vertical="center"/>
      <protection hidden="1"/>
    </xf>
    <xf numFmtId="0" fontId="7" fillId="7" borderId="0" xfId="0" applyFont="1" applyFill="1" applyProtection="1">
      <alignment vertical="center"/>
      <protection hidden="1"/>
    </xf>
    <xf numFmtId="0" fontId="9" fillId="0" borderId="19" xfId="0" applyFont="1" applyBorder="1" applyAlignment="1" applyProtection="1">
      <alignment horizontal="center" vertical="center" shrinkToFit="1"/>
      <protection locked="0" hidden="1"/>
    </xf>
    <xf numFmtId="0" fontId="9" fillId="0" borderId="28" xfId="0" applyFont="1" applyBorder="1" applyAlignment="1" applyProtection="1">
      <alignment horizontal="center" vertical="center" wrapText="1"/>
      <protection locked="0" hidden="1"/>
    </xf>
    <xf numFmtId="0" fontId="9" fillId="0" borderId="40" xfId="0" applyFont="1" applyBorder="1" applyAlignment="1" applyProtection="1">
      <alignment horizontal="center" vertical="center" wrapText="1"/>
      <protection locked="0" hidden="1"/>
    </xf>
    <xf numFmtId="0" fontId="9" fillId="0" borderId="5"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9" fillId="0" borderId="7" xfId="0" applyFont="1" applyBorder="1" applyAlignment="1" applyProtection="1">
      <alignment horizontal="center" vertical="center" wrapText="1"/>
      <protection locked="0" hidden="1"/>
    </xf>
    <xf numFmtId="0" fontId="9" fillId="0" borderId="53" xfId="0" applyFont="1" applyBorder="1" applyAlignment="1" applyProtection="1">
      <alignment horizontal="center" vertical="center" wrapText="1"/>
      <protection locked="0" hidden="1"/>
    </xf>
    <xf numFmtId="0" fontId="9" fillId="0" borderId="38" xfId="0" applyFont="1" applyBorder="1" applyAlignment="1" applyProtection="1">
      <alignment horizontal="center" vertical="center" wrapText="1"/>
      <protection locked="0" hidden="1"/>
    </xf>
    <xf numFmtId="0" fontId="7" fillId="0" borderId="0" xfId="0" applyFont="1" applyAlignment="1" applyProtection="1">
      <alignment horizontal="left" vertical="center"/>
      <protection hidden="1"/>
    </xf>
    <xf numFmtId="0" fontId="7" fillId="0" borderId="0" xfId="0" applyFont="1" applyBorder="1" applyProtection="1">
      <alignment vertical="center"/>
      <protection hidden="1"/>
    </xf>
    <xf numFmtId="0" fontId="26" fillId="0" borderId="0" xfId="0" applyFont="1" applyFill="1" applyBorder="1" applyAlignment="1" applyProtection="1">
      <alignment vertical="center"/>
      <protection locked="0" hidden="1"/>
    </xf>
    <xf numFmtId="0" fontId="26" fillId="0" borderId="0" xfId="0" applyFont="1" applyFill="1" applyBorder="1" applyAlignment="1" applyProtection="1">
      <alignment vertical="center" wrapText="1"/>
      <protection locked="0" hidden="1"/>
    </xf>
    <xf numFmtId="0" fontId="7" fillId="7" borderId="0" xfId="0" applyFont="1" applyFill="1" applyAlignment="1" applyProtection="1">
      <alignment vertical="center" shrinkToFit="1"/>
      <protection hidden="1"/>
    </xf>
    <xf numFmtId="0" fontId="21" fillId="7" borderId="0" xfId="0" applyFont="1" applyFill="1" applyProtection="1">
      <alignment vertical="center"/>
      <protection hidden="1"/>
    </xf>
    <xf numFmtId="0" fontId="11" fillId="0" borderId="0" xfId="0" applyFont="1" applyBorder="1" applyAlignment="1" applyProtection="1">
      <alignment horizontal="center" vertical="center" shrinkToFit="1"/>
      <protection locked="0" hidden="1"/>
    </xf>
    <xf numFmtId="0" fontId="12" fillId="0" borderId="7" xfId="0" applyFont="1" applyBorder="1" applyAlignment="1" applyProtection="1">
      <alignment horizontal="center" vertical="center" shrinkToFit="1"/>
      <protection locked="0" hidden="1"/>
    </xf>
    <xf numFmtId="0" fontId="11" fillId="0" borderId="0" xfId="0" applyFont="1" applyBorder="1" applyAlignment="1" applyProtection="1">
      <alignment vertical="center" shrinkToFit="1"/>
      <protection locked="0" hidden="1"/>
    </xf>
    <xf numFmtId="0" fontId="27" fillId="0" borderId="0" xfId="0" applyFont="1" applyAlignment="1" applyProtection="1">
      <alignment vertical="center" wrapText="1"/>
      <protection hidden="1"/>
    </xf>
    <xf numFmtId="0" fontId="12" fillId="0" borderId="0" xfId="0"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7" fillId="5" borderId="0" xfId="0" applyFont="1" applyFill="1" applyAlignment="1" applyProtection="1">
      <alignment vertical="center" wrapText="1"/>
      <protection hidden="1"/>
    </xf>
    <xf numFmtId="180" fontId="7" fillId="0" borderId="0" xfId="0" applyNumberFormat="1" applyFont="1" applyAlignment="1" applyProtection="1">
      <alignment vertical="center" wrapText="1"/>
      <protection hidden="1"/>
    </xf>
    <xf numFmtId="0" fontId="0" fillId="0" borderId="0" xfId="0" applyFont="1" applyAlignment="1" applyProtection="1">
      <alignment vertical="center" wrapText="1"/>
      <protection locked="0" hidden="1"/>
    </xf>
    <xf numFmtId="0" fontId="28" fillId="0" borderId="0" xfId="0" applyFont="1" applyAlignment="1" applyProtection="1">
      <alignment vertical="center" wrapText="1"/>
      <protection locked="0" hidden="1"/>
    </xf>
    <xf numFmtId="0" fontId="28" fillId="0" borderId="0" xfId="0" applyFont="1" applyFill="1" applyAlignment="1" applyProtection="1">
      <alignment vertical="center" wrapText="1"/>
      <protection locked="0" hidden="1"/>
    </xf>
    <xf numFmtId="0" fontId="0" fillId="0" borderId="0" xfId="0" applyAlignment="1" applyProtection="1">
      <alignment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5" xfId="0" applyFont="1" applyBorder="1" applyAlignment="1" applyProtection="1">
      <alignment horizontal="center" vertical="center" wrapText="1"/>
      <protection locked="0" hidden="1"/>
    </xf>
    <xf numFmtId="0" fontId="0" fillId="0" borderId="0" xfId="0" applyAlignment="1" applyProtection="1">
      <alignment horizontal="left" vertical="center" wrapText="1"/>
      <protection locked="0" hidden="1"/>
    </xf>
    <xf numFmtId="0" fontId="26" fillId="0" borderId="7" xfId="0" applyFont="1" applyFill="1" applyBorder="1" applyAlignment="1" applyProtection="1">
      <alignment horizontal="center" vertical="center" wrapText="1"/>
      <protection locked="0" hidden="1"/>
    </xf>
    <xf numFmtId="0" fontId="26" fillId="0" borderId="7" xfId="0" applyFont="1" applyFill="1" applyBorder="1" applyAlignment="1" applyProtection="1">
      <alignment vertical="center" wrapText="1"/>
      <protection locked="0" hidden="1"/>
    </xf>
    <xf numFmtId="0" fontId="15" fillId="0" borderId="38" xfId="0" applyFont="1" applyBorder="1" applyAlignment="1" applyProtection="1">
      <alignment horizontal="center" vertical="center" wrapText="1"/>
      <protection locked="0" hidden="1"/>
    </xf>
    <xf numFmtId="0" fontId="0" fillId="0" borderId="0" xfId="0" applyFill="1" applyBorder="1" applyAlignment="1">
      <alignment horizontal="center"/>
    </xf>
    <xf numFmtId="0" fontId="35" fillId="0" borderId="0" xfId="0" applyFont="1" applyFill="1" applyBorder="1" applyAlignment="1">
      <alignment horizontal="centerContinuous"/>
    </xf>
    <xf numFmtId="0" fontId="34" fillId="0" borderId="0" xfId="0" applyFont="1" applyFill="1" applyBorder="1" applyAlignment="1">
      <alignment horizontal="centerContinuous" vertical="top"/>
    </xf>
    <xf numFmtId="0" fontId="32" fillId="0" borderId="0" xfId="0" applyFont="1" applyFill="1" applyBorder="1" applyAlignment="1"/>
    <xf numFmtId="0" fontId="32" fillId="0" borderId="0" xfId="0" applyFont="1" applyFill="1" applyBorder="1" applyAlignment="1">
      <alignment horizontal="center"/>
    </xf>
    <xf numFmtId="0" fontId="33" fillId="0" borderId="0" xfId="0" applyFont="1" applyFill="1" applyBorder="1" applyAlignment="1">
      <alignment horizontal="left"/>
    </xf>
    <xf numFmtId="0" fontId="33" fillId="0" borderId="0" xfId="0" applyFont="1" applyFill="1" applyBorder="1" applyAlignment="1">
      <alignment horizontal="center"/>
    </xf>
    <xf numFmtId="0" fontId="0" fillId="0" borderId="0" xfId="0" applyFill="1" applyBorder="1" applyAlignment="1">
      <alignment horizontal="centerContinuous"/>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36" fillId="0" borderId="66"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67" xfId="0" applyFont="1" applyFill="1" applyBorder="1" applyAlignment="1">
      <alignment vertical="center" wrapText="1"/>
    </xf>
    <xf numFmtId="0" fontId="4" fillId="0" borderId="68"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69" xfId="0" applyFont="1" applyFill="1" applyBorder="1" applyAlignment="1">
      <alignment vertical="center" wrapText="1"/>
    </xf>
    <xf numFmtId="0" fontId="4" fillId="0" borderId="69" xfId="0" applyFont="1" applyFill="1" applyBorder="1" applyAlignment="1">
      <alignment vertical="center"/>
    </xf>
    <xf numFmtId="0" fontId="4" fillId="0" borderId="70" xfId="0" applyFont="1" applyFill="1" applyBorder="1" applyAlignment="1">
      <alignment horizontal="center" vertical="center"/>
    </xf>
    <xf numFmtId="0" fontId="4" fillId="0" borderId="71" xfId="0" applyFont="1" applyFill="1" applyBorder="1" applyAlignment="1"/>
    <xf numFmtId="0" fontId="0" fillId="0" borderId="0" xfId="0" applyFill="1" applyBorder="1" applyAlignment="1"/>
    <xf numFmtId="0" fontId="10" fillId="0" borderId="0" xfId="0" applyFont="1" applyFill="1" applyBorder="1" applyAlignment="1">
      <alignment horizontal="left" vertical="center"/>
    </xf>
    <xf numFmtId="0" fontId="35" fillId="0" borderId="0" xfId="0" applyFont="1" applyFill="1" applyBorder="1" applyAlignment="1">
      <alignment horizontal="centerContinuous" vertical="top"/>
    </xf>
    <xf numFmtId="0" fontId="0" fillId="0" borderId="0" xfId="0" applyFill="1" applyBorder="1" applyAlignment="1">
      <alignment horizontal="centerContinuous" vertical="top"/>
    </xf>
    <xf numFmtId="0" fontId="32" fillId="0" borderId="0" xfId="0" applyFont="1" applyFill="1" applyBorder="1" applyAlignment="1">
      <alignment horizontal="center" vertical="center"/>
    </xf>
    <xf numFmtId="0" fontId="0" fillId="0" borderId="59" xfId="0" applyFill="1" applyBorder="1" applyAlignment="1">
      <alignment horizontal="centerContinuous"/>
    </xf>
    <xf numFmtId="0" fontId="37" fillId="0" borderId="0" xfId="0" applyFont="1" applyFill="1" applyBorder="1" applyAlignment="1"/>
    <xf numFmtId="0" fontId="4" fillId="0" borderId="0" xfId="0" applyFont="1" applyFill="1" applyBorder="1" applyAlignment="1"/>
    <xf numFmtId="0" fontId="4" fillId="0" borderId="74"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xf numFmtId="0" fontId="4" fillId="0" borderId="7" xfId="0" applyFont="1" applyFill="1" applyBorder="1" applyAlignment="1">
      <alignment horizont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39" fillId="0" borderId="0" xfId="0" applyNumberFormat="1" applyFont="1" applyFill="1" applyBorder="1" applyAlignment="1">
      <alignment horizontal="center" vertical="center"/>
    </xf>
    <xf numFmtId="0" fontId="10" fillId="0" borderId="0" xfId="0" applyNumberFormat="1" applyFont="1" applyFill="1" applyBorder="1" applyAlignment="1">
      <alignment horizontal="left" vertical="center"/>
    </xf>
    <xf numFmtId="0" fontId="61" fillId="0" borderId="0" xfId="0" applyFont="1" applyFill="1" applyAlignment="1" applyProtection="1">
      <alignment vertical="center" wrapText="1"/>
      <protection locked="0" hidden="1"/>
    </xf>
    <xf numFmtId="0" fontId="62" fillId="0" borderId="0" xfId="0" applyFont="1" applyFill="1" applyAlignment="1" applyProtection="1">
      <alignment vertical="center" wrapText="1"/>
      <protection locked="0" hidden="1"/>
    </xf>
    <xf numFmtId="0" fontId="61" fillId="0" borderId="0" xfId="0" applyFont="1" applyFill="1" applyAlignment="1" applyProtection="1">
      <alignment horizontal="center" vertical="center" wrapText="1"/>
      <protection locked="0" hidden="1"/>
    </xf>
    <xf numFmtId="0" fontId="63" fillId="0" borderId="42" xfId="0" applyFont="1" applyFill="1" applyBorder="1" applyAlignment="1" applyProtection="1">
      <alignment vertical="center" wrapText="1"/>
      <protection locked="0" hidden="1"/>
    </xf>
    <xf numFmtId="0" fontId="63" fillId="0" borderId="14" xfId="0" applyFont="1" applyFill="1" applyBorder="1" applyAlignment="1" applyProtection="1">
      <alignment vertical="center" wrapText="1"/>
      <protection locked="0" hidden="1"/>
    </xf>
    <xf numFmtId="0" fontId="63" fillId="0" borderId="26" xfId="0" applyFont="1" applyFill="1" applyBorder="1" applyAlignment="1" applyProtection="1">
      <alignment vertical="center" wrapText="1"/>
      <protection locked="0" hidden="1"/>
    </xf>
    <xf numFmtId="0" fontId="63" fillId="0" borderId="0" xfId="0" applyFont="1" applyFill="1" applyBorder="1" applyAlignment="1" applyProtection="1">
      <alignment vertical="center" wrapText="1"/>
      <protection locked="0" hidden="1"/>
    </xf>
    <xf numFmtId="0" fontId="63" fillId="0" borderId="36" xfId="0" applyFont="1" applyFill="1" applyBorder="1" applyAlignment="1" applyProtection="1">
      <alignment vertical="center" wrapText="1"/>
      <protection locked="0" hidden="1"/>
    </xf>
    <xf numFmtId="0" fontId="63" fillId="0" borderId="8" xfId="0" applyFont="1" applyFill="1" applyBorder="1" applyAlignment="1" applyProtection="1">
      <alignment vertical="center" wrapText="1"/>
      <protection locked="0" hidden="1"/>
    </xf>
    <xf numFmtId="0" fontId="61" fillId="0" borderId="38" xfId="0" applyFont="1" applyFill="1" applyBorder="1" applyAlignment="1" applyProtection="1">
      <alignment horizontal="center" vertical="center" wrapText="1"/>
      <protection locked="0" hidden="1"/>
    </xf>
    <xf numFmtId="0" fontId="64" fillId="0" borderId="34"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7" fillId="0" borderId="7" xfId="0" applyFont="1" applyFill="1" applyBorder="1" applyAlignment="1" applyProtection="1">
      <alignment horizontal="center" vertical="center" wrapText="1"/>
      <protection locked="0" hidden="1"/>
    </xf>
    <xf numFmtId="0" fontId="69" fillId="0" borderId="7" xfId="0" applyFont="1" applyFill="1" applyBorder="1" applyAlignment="1" applyProtection="1">
      <alignment horizontal="center" vertical="center" wrapText="1"/>
      <protection locked="0" hidden="1"/>
    </xf>
    <xf numFmtId="49" fontId="70" fillId="0" borderId="21" xfId="0" applyNumberFormat="1"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wrapText="1"/>
      <protection locked="0" hidden="1"/>
    </xf>
    <xf numFmtId="0" fontId="70" fillId="0" borderId="29" xfId="0" applyFont="1" applyFill="1" applyBorder="1" applyAlignment="1" applyProtection="1">
      <alignment horizontal="center" vertical="center" wrapText="1"/>
      <protection locked="0" hidden="1"/>
    </xf>
    <xf numFmtId="0" fontId="70" fillId="0" borderId="44" xfId="0" applyFont="1" applyFill="1" applyBorder="1" applyAlignment="1" applyProtection="1">
      <alignment horizontal="center" vertical="center" wrapText="1"/>
      <protection locked="0" hidden="1"/>
    </xf>
    <xf numFmtId="0" fontId="70" fillId="0" borderId="15" xfId="0" applyFont="1" applyFill="1" applyBorder="1" applyAlignment="1" applyProtection="1">
      <alignment horizontal="center" vertical="center" wrapText="1"/>
      <protection locked="0" hidden="1"/>
    </xf>
    <xf numFmtId="0" fontId="70" fillId="0" borderId="16" xfId="0" applyFont="1" applyFill="1" applyBorder="1" applyAlignment="1" applyProtection="1">
      <alignment horizontal="center" vertical="center" wrapText="1"/>
      <protection locked="0" hidden="1"/>
    </xf>
    <xf numFmtId="0" fontId="70" fillId="0" borderId="38" xfId="0" applyFont="1" applyFill="1" applyBorder="1" applyAlignment="1" applyProtection="1">
      <alignment horizontal="center" vertical="center" wrapText="1"/>
      <protection locked="0" hidden="1"/>
    </xf>
    <xf numFmtId="181" fontId="70" fillId="0" borderId="38" xfId="0" applyNumberFormat="1"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right" vertical="center" wrapText="1"/>
      <protection locked="0" hidden="1"/>
    </xf>
    <xf numFmtId="0" fontId="70" fillId="0" borderId="16" xfId="0" applyFont="1" applyFill="1" applyBorder="1" applyAlignment="1" applyProtection="1">
      <alignment horizontal="left" vertical="center" wrapText="1"/>
      <protection locked="0" hidden="1"/>
    </xf>
    <xf numFmtId="180" fontId="70" fillId="0" borderId="16" xfId="0" applyNumberFormat="1" applyFont="1" applyFill="1" applyBorder="1" applyAlignment="1" applyProtection="1">
      <alignment horizontal="center" vertical="center" wrapText="1"/>
      <protection locked="0" hidden="1"/>
    </xf>
    <xf numFmtId="0" fontId="70" fillId="0" borderId="57" xfId="0" applyFont="1" applyFill="1" applyBorder="1" applyAlignment="1" applyProtection="1">
      <alignment horizontal="center" vertical="center" wrapText="1"/>
      <protection locked="0" hidden="1"/>
    </xf>
    <xf numFmtId="0" fontId="73" fillId="0" borderId="7"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vertical="center" shrinkToFit="1"/>
      <protection locked="0" hidden="1"/>
    </xf>
    <xf numFmtId="0" fontId="70" fillId="0" borderId="32" xfId="0" applyFont="1" applyFill="1" applyBorder="1" applyAlignment="1" applyProtection="1">
      <alignment horizontal="right" vertical="center" shrinkToFit="1"/>
      <protection locked="0" hidden="1"/>
    </xf>
    <xf numFmtId="0" fontId="70" fillId="0" borderId="32" xfId="0" applyFont="1" applyFill="1" applyBorder="1" applyAlignment="1" applyProtection="1">
      <alignment horizontal="left" vertical="center" shrinkToFit="1"/>
      <protection locked="0" hidden="1"/>
    </xf>
    <xf numFmtId="0" fontId="70" fillId="0" borderId="34" xfId="0" applyFont="1" applyFill="1" applyBorder="1" applyAlignment="1" applyProtection="1">
      <alignment horizontal="left" vertical="center" shrinkToFit="1"/>
      <protection locked="0" hidden="1"/>
    </xf>
    <xf numFmtId="0" fontId="70" fillId="0" borderId="35" xfId="0" applyFont="1" applyFill="1" applyBorder="1" applyAlignment="1" applyProtection="1">
      <alignment horizontal="center" vertical="center" shrinkToFit="1"/>
      <protection locked="0" hidden="1"/>
    </xf>
    <xf numFmtId="0" fontId="64" fillId="0" borderId="0" xfId="0" applyFont="1" applyFill="1" applyAlignment="1" applyProtection="1">
      <alignment vertical="center" shrinkToFit="1"/>
      <protection locked="0" hidden="1"/>
    </xf>
    <xf numFmtId="0" fontId="64" fillId="0" borderId="8" xfId="0" applyFont="1" applyFill="1" applyBorder="1" applyAlignment="1" applyProtection="1">
      <alignment vertical="center" shrinkToFit="1"/>
      <protection locked="0" hidden="1"/>
    </xf>
    <xf numFmtId="0" fontId="64" fillId="0" borderId="37" xfId="0" applyFont="1" applyFill="1" applyBorder="1" applyAlignment="1" applyProtection="1">
      <alignment horizontal="center" vertical="center" shrinkToFit="1"/>
      <protection locked="0" hidden="1"/>
    </xf>
    <xf numFmtId="0" fontId="64" fillId="0" borderId="38" xfId="0" applyFont="1" applyFill="1" applyBorder="1" applyAlignment="1" applyProtection="1">
      <alignment horizontal="center" vertical="center" shrinkToFit="1"/>
      <protection locked="0" hidden="1"/>
    </xf>
    <xf numFmtId="0" fontId="62" fillId="0" borderId="5"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3" fillId="0" borderId="21" xfId="0" applyFont="1" applyFill="1" applyBorder="1" applyAlignment="1" applyProtection="1">
      <alignment horizontal="center" vertical="center" wrapText="1"/>
      <protection locked="0" hidden="1"/>
    </xf>
    <xf numFmtId="0" fontId="73" fillId="0" borderId="29" xfId="0" applyFont="1" applyFill="1" applyBorder="1" applyAlignment="1" applyProtection="1">
      <alignment horizontal="center" vertical="center" wrapText="1"/>
      <protection locked="0" hidden="1"/>
    </xf>
    <xf numFmtId="0" fontId="73" fillId="0" borderId="30" xfId="0" applyFont="1" applyFill="1" applyBorder="1" applyAlignment="1" applyProtection="1">
      <alignment horizontal="center" vertical="center" wrapText="1"/>
      <protection locked="0" hidden="1"/>
    </xf>
    <xf numFmtId="0" fontId="73" fillId="0" borderId="28" xfId="0" applyFont="1" applyFill="1" applyBorder="1" applyAlignment="1" applyProtection="1">
      <alignment horizontal="center" vertical="center" wrapText="1"/>
      <protection locked="0" hidden="1"/>
    </xf>
    <xf numFmtId="0" fontId="70" fillId="0" borderId="31"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horizontal="center" vertical="center" wrapText="1"/>
      <protection locked="0" hidden="1"/>
    </xf>
    <xf numFmtId="0" fontId="70" fillId="0" borderId="33" xfId="0" applyFont="1" applyFill="1" applyBorder="1" applyAlignment="1" applyProtection="1">
      <alignment horizontal="center" vertical="center" wrapText="1"/>
      <protection locked="0" hidden="1"/>
    </xf>
    <xf numFmtId="0" fontId="70" fillId="0" borderId="20" xfId="0"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shrinkToFit="1"/>
      <protection locked="0" hidden="1"/>
    </xf>
    <xf numFmtId="0" fontId="70" fillId="0" borderId="47" xfId="0" applyFont="1" applyFill="1" applyBorder="1" applyAlignment="1" applyProtection="1">
      <alignment horizontal="center" vertical="center" shrinkToFit="1"/>
      <protection locked="0" hidden="1"/>
    </xf>
    <xf numFmtId="0" fontId="59" fillId="0" borderId="7" xfId="17" applyBorder="1" applyAlignment="1">
      <alignment horizontal="center" vertical="center" wrapText="1"/>
    </xf>
    <xf numFmtId="0" fontId="59" fillId="0" borderId="7" xfId="17" applyBorder="1" applyAlignment="1">
      <alignment horizontal="center" vertical="center"/>
    </xf>
    <xf numFmtId="0" fontId="7" fillId="0" borderId="8" xfId="0" applyFont="1" applyFill="1" applyBorder="1" applyAlignment="1" applyProtection="1">
      <alignment vertical="center" shrinkToFit="1"/>
      <protection locked="0" hidden="1"/>
    </xf>
    <xf numFmtId="0" fontId="7" fillId="0" borderId="8" xfId="0" applyFont="1" applyFill="1" applyBorder="1" applyAlignment="1" applyProtection="1">
      <alignment horizontal="right" vertical="center" shrinkToFit="1"/>
      <protection locked="0" hidden="1"/>
    </xf>
    <xf numFmtId="0" fontId="9" fillId="0" borderId="33" xfId="0" applyFont="1" applyFill="1" applyBorder="1" applyAlignment="1" applyProtection="1">
      <alignment horizontal="right" vertical="center" wrapText="1"/>
      <protection locked="0" hidden="1"/>
    </xf>
    <xf numFmtId="0" fontId="21" fillId="0" borderId="33" xfId="0" applyFont="1" applyFill="1" applyBorder="1" applyAlignment="1" applyProtection="1">
      <alignment horizontal="right" vertical="center" wrapText="1"/>
      <protection locked="0" hidden="1"/>
    </xf>
    <xf numFmtId="0" fontId="59" fillId="0" borderId="7" xfId="0" applyFont="1" applyFill="1" applyBorder="1" applyAlignment="1">
      <alignment horizontal="center" vertical="center" wrapText="1"/>
    </xf>
    <xf numFmtId="0" fontId="59" fillId="0" borderId="7" xfId="0" applyFont="1" applyFill="1" applyBorder="1" applyAlignment="1" applyProtection="1">
      <alignment horizontal="center" vertical="center" wrapText="1"/>
      <protection locked="0"/>
    </xf>
    <xf numFmtId="49" fontId="59" fillId="0" borderId="7" xfId="0" applyNumberFormat="1" applyFont="1" applyFill="1" applyBorder="1" applyAlignment="1">
      <alignment horizontal="center" vertical="center" wrapText="1"/>
    </xf>
    <xf numFmtId="0" fontId="59" fillId="0" borderId="33" xfId="0" applyFont="1" applyFill="1" applyBorder="1" applyAlignment="1" applyProtection="1">
      <alignment horizontal="right" vertical="center" wrapText="1"/>
      <protection locked="0"/>
    </xf>
    <xf numFmtId="0" fontId="75" fillId="0" borderId="0" xfId="38" applyFont="1">
      <alignment vertical="center"/>
    </xf>
    <xf numFmtId="0" fontId="75" fillId="0" borderId="0" xfId="38" applyFont="1" applyAlignment="1">
      <alignment horizontal="left" vertical="center"/>
    </xf>
    <xf numFmtId="0" fontId="75" fillId="0" borderId="7" xfId="38" applyFont="1" applyBorder="1" applyAlignment="1">
      <alignment horizontal="center" vertical="center"/>
    </xf>
    <xf numFmtId="0" fontId="75" fillId="0" borderId="7" xfId="38" applyFont="1" applyBorder="1" applyAlignment="1">
      <alignment horizontal="left" vertical="center"/>
    </xf>
    <xf numFmtId="182" fontId="59" fillId="0" borderId="7" xfId="0" applyNumberFormat="1" applyFont="1" applyFill="1" applyBorder="1" applyAlignment="1">
      <alignment horizontal="center" vertical="center" wrapText="1"/>
    </xf>
    <xf numFmtId="0" fontId="59" fillId="0" borderId="0" xfId="17" applyFill="1" applyBorder="1" applyAlignment="1">
      <alignment horizontal="left" vertical="top"/>
    </xf>
    <xf numFmtId="0" fontId="81" fillId="0" borderId="0" xfId="17" applyFont="1" applyFill="1" applyBorder="1" applyAlignment="1">
      <alignment horizontal="left" vertical="top"/>
    </xf>
    <xf numFmtId="0" fontId="58" fillId="0" borderId="83" xfId="17" applyFont="1" applyFill="1" applyBorder="1" applyAlignment="1">
      <alignment horizontal="center" vertical="center" wrapText="1"/>
    </xf>
    <xf numFmtId="0" fontId="83" fillId="0" borderId="0" xfId="17" applyFont="1" applyAlignment="1">
      <alignment horizontal="center" wrapText="1"/>
    </xf>
    <xf numFmtId="0" fontId="59" fillId="0" borderId="0" xfId="17" applyFont="1" applyAlignment="1">
      <alignment horizontal="center" wrapText="1"/>
    </xf>
    <xf numFmtId="0" fontId="83" fillId="0" borderId="0" xfId="17" applyFont="1" applyAlignment="1">
      <alignment horizontal="center"/>
    </xf>
    <xf numFmtId="0" fontId="59" fillId="0" borderId="0" xfId="17" applyAlignment="1">
      <alignment horizontal="center"/>
    </xf>
    <xf numFmtId="0" fontId="79" fillId="0" borderId="21" xfId="17" applyFont="1" applyFill="1" applyBorder="1" applyAlignment="1">
      <alignment horizontal="center" vertical="center" wrapText="1"/>
    </xf>
    <xf numFmtId="0" fontId="4" fillId="0" borderId="7" xfId="17" applyFont="1" applyFill="1" applyBorder="1" applyAlignment="1">
      <alignment horizontal="center" vertical="center" wrapText="1"/>
    </xf>
    <xf numFmtId="0" fontId="4" fillId="0" borderId="85" xfId="17" applyFont="1" applyFill="1" applyBorder="1" applyAlignment="1">
      <alignment horizontal="center" vertical="center" wrapText="1"/>
    </xf>
    <xf numFmtId="0" fontId="85" fillId="0" borderId="83" xfId="17" applyFont="1" applyBorder="1" applyAlignment="1">
      <alignment horizontal="center" vertical="center" wrapText="1"/>
    </xf>
    <xf numFmtId="0" fontId="4" fillId="0" borderId="86" xfId="17" applyFont="1" applyBorder="1" applyAlignment="1">
      <alignment horizontal="center" vertical="center" wrapText="1"/>
    </xf>
    <xf numFmtId="0" fontId="79" fillId="0" borderId="7" xfId="17" applyFont="1" applyFill="1" applyBorder="1" applyAlignment="1" applyProtection="1">
      <alignment horizontal="center" vertical="center" wrapText="1"/>
      <protection locked="0"/>
    </xf>
    <xf numFmtId="0" fontId="83" fillId="0" borderId="0" xfId="17" applyFont="1" applyFill="1" applyAlignment="1" applyProtection="1">
      <alignment horizontal="center" vertical="center" wrapText="1"/>
      <protection locked="0"/>
    </xf>
    <xf numFmtId="0" fontId="83" fillId="0" borderId="0" xfId="17" applyFont="1" applyFill="1" applyAlignment="1" applyProtection="1">
      <alignment horizontal="center" wrapText="1"/>
      <protection locked="0"/>
    </xf>
    <xf numFmtId="183" fontId="83" fillId="0" borderId="0" xfId="17" applyNumberFormat="1" applyFont="1" applyFill="1" applyAlignment="1" applyProtection="1">
      <alignment horizontal="center" wrapText="1"/>
      <protection locked="0"/>
    </xf>
    <xf numFmtId="0" fontId="4" fillId="0" borderId="33" xfId="17" applyFont="1" applyFill="1" applyBorder="1" applyAlignment="1">
      <alignment horizontal="center" vertical="center" wrapText="1"/>
    </xf>
    <xf numFmtId="0" fontId="4" fillId="0" borderId="34" xfId="17" applyFont="1" applyFill="1" applyBorder="1" applyAlignment="1" applyProtection="1">
      <alignment horizontal="center" vertical="center" wrapText="1"/>
      <protection locked="0"/>
    </xf>
    <xf numFmtId="0" fontId="7" fillId="0" borderId="0" xfId="40" applyFont="1" applyProtection="1">
      <alignment vertical="center"/>
      <protection hidden="1"/>
    </xf>
    <xf numFmtId="0" fontId="7" fillId="0" borderId="0" xfId="40" applyFont="1" applyAlignment="1" applyProtection="1">
      <alignment horizontal="center" vertical="center"/>
      <protection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0" fontId="11" fillId="0" borderId="0" xfId="40" applyFont="1" applyFill="1" applyAlignment="1" applyProtection="1">
      <alignment vertical="center" shrinkToFit="1"/>
      <protection hidden="1"/>
    </xf>
    <xf numFmtId="0" fontId="20" fillId="0" borderId="42" xfId="40" applyFont="1" applyFill="1" applyBorder="1" applyAlignment="1" applyProtection="1">
      <alignment vertical="center" wrapText="1"/>
      <protection locked="0" hidden="1"/>
    </xf>
    <xf numFmtId="0" fontId="20" fillId="0" borderId="14" xfId="40" applyFont="1" applyFill="1" applyBorder="1" applyAlignment="1" applyProtection="1">
      <alignment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0" xfId="40" applyFont="1" applyFill="1" applyProtection="1">
      <alignment vertical="center"/>
      <protection hidden="1"/>
    </xf>
    <xf numFmtId="0" fontId="20" fillId="0" borderId="36" xfId="40" applyFont="1" applyFill="1" applyBorder="1" applyAlignment="1" applyProtection="1">
      <alignment vertical="center" wrapText="1"/>
      <protection locked="0" hidden="1"/>
    </xf>
    <xf numFmtId="0" fontId="20" fillId="0" borderId="8" xfId="40" applyFont="1" applyFill="1" applyBorder="1" applyAlignment="1" applyProtection="1">
      <alignment vertical="center" wrapText="1"/>
      <protection locked="0" hidden="1"/>
    </xf>
    <xf numFmtId="0" fontId="12" fillId="0" borderId="38"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0" xfId="40" applyFont="1" applyFill="1" applyProtection="1">
      <alignment vertical="center"/>
      <protection hidden="1"/>
    </xf>
    <xf numFmtId="0" fontId="7" fillId="0" borderId="28" xfId="40" applyFont="1" applyFill="1" applyBorder="1" applyAlignment="1" applyProtection="1">
      <alignment horizontal="center" vertical="center" wrapText="1"/>
      <protection locked="0" hidden="1"/>
    </xf>
    <xf numFmtId="0" fontId="15" fillId="0" borderId="21" xfId="40" applyFont="1" applyFill="1" applyBorder="1" applyAlignment="1" applyProtection="1">
      <alignment horizontal="center" vertical="center" wrapText="1"/>
      <protection locked="0" hidden="1"/>
    </xf>
    <xf numFmtId="0" fontId="59" fillId="0" borderId="7" xfId="40" applyFont="1" applyFill="1" applyBorder="1" applyAlignment="1">
      <alignment horizontal="center" vertical="center" wrapText="1"/>
    </xf>
    <xf numFmtId="0" fontId="59" fillId="0" borderId="7" xfId="40" applyFont="1" applyFill="1" applyBorder="1" applyAlignment="1" applyProtection="1">
      <alignment horizontal="center" vertical="center" wrapText="1"/>
      <protection locked="0"/>
    </xf>
    <xf numFmtId="0" fontId="15" fillId="0" borderId="28" xfId="40" applyFont="1" applyFill="1" applyBorder="1" applyAlignment="1" applyProtection="1">
      <alignment horizontal="center" vertical="center" wrapText="1"/>
      <protection locked="0" hidden="1"/>
    </xf>
    <xf numFmtId="0" fontId="15" fillId="0" borderId="44" xfId="40" applyFont="1" applyFill="1" applyBorder="1" applyAlignment="1" applyProtection="1">
      <alignment horizontal="center" vertical="center" wrapText="1"/>
      <protection locked="0" hidden="1"/>
    </xf>
    <xf numFmtId="0" fontId="7" fillId="0" borderId="0" xfId="40" applyFont="1" applyFill="1" applyAlignment="1" applyProtection="1">
      <alignment vertical="center" wrapText="1"/>
      <protection hidden="1"/>
    </xf>
    <xf numFmtId="0" fontId="12" fillId="0" borderId="7"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vertical="center" wrapText="1" shrinkToFit="1"/>
      <protection locked="0" hidden="1"/>
    </xf>
    <xf numFmtId="0" fontId="7" fillId="0" borderId="32" xfId="40" applyFont="1" applyFill="1" applyBorder="1" applyAlignment="1" applyProtection="1">
      <alignment horizontal="right" vertical="center" wrapText="1" shrinkToFit="1"/>
      <protection locked="0" hidden="1"/>
    </xf>
    <xf numFmtId="0" fontId="7" fillId="0" borderId="34" xfId="40" applyFont="1" applyFill="1" applyBorder="1" applyAlignment="1" applyProtection="1">
      <alignment horizontal="left" vertical="center" wrapText="1" shrinkToFit="1"/>
      <protection locked="0" hidden="1"/>
    </xf>
    <xf numFmtId="0" fontId="12" fillId="0" borderId="32" xfId="40" applyFont="1" applyFill="1" applyBorder="1" applyAlignment="1" applyProtection="1">
      <alignment vertical="center" wrapText="1"/>
      <protection locked="0" hidden="1"/>
    </xf>
    <xf numFmtId="0" fontId="12" fillId="0" borderId="51" xfId="40" applyFont="1" applyFill="1" applyBorder="1" applyAlignment="1" applyProtection="1">
      <alignment vertical="center" wrapText="1"/>
      <protection locked="0" hidden="1"/>
    </xf>
    <xf numFmtId="0" fontId="12" fillId="0" borderId="0" xfId="40" applyFont="1" applyFill="1" applyAlignment="1" applyProtection="1">
      <alignment vertical="center" wrapText="1"/>
      <protection hidden="1"/>
    </xf>
    <xf numFmtId="0" fontId="12" fillId="0" borderId="35"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7" fillId="0" borderId="0" xfId="40" applyFont="1" applyFill="1" applyAlignment="1" applyProtection="1">
      <alignment horizontal="center" vertical="center"/>
      <protection hidden="1"/>
    </xf>
    <xf numFmtId="0" fontId="4" fillId="0" borderId="7" xfId="0" applyFont="1" applyFill="1" applyBorder="1" applyAlignment="1">
      <alignment horizontal="center" vertical="center"/>
    </xf>
    <xf numFmtId="0" fontId="59" fillId="0" borderId="34" xfId="0" applyFont="1" applyFill="1" applyBorder="1" applyAlignment="1" applyProtection="1">
      <alignment horizontal="left" vertical="center" wrapText="1"/>
      <protection locked="0"/>
    </xf>
    <xf numFmtId="0" fontId="7" fillId="0" borderId="30" xfId="0" applyFont="1" applyFill="1" applyBorder="1" applyAlignment="1" applyProtection="1">
      <alignment horizontal="center" vertical="center" wrapText="1"/>
      <protection locked="0" hidden="1"/>
    </xf>
    <xf numFmtId="180" fontId="7" fillId="0" borderId="7" xfId="0" applyNumberFormat="1" applyFont="1" applyFill="1" applyBorder="1" applyAlignment="1" applyProtection="1">
      <alignment horizontal="center" vertical="center" wrapText="1"/>
      <protection locked="0" hidden="1"/>
    </xf>
    <xf numFmtId="0" fontId="4" fillId="0" borderId="7" xfId="0" applyFont="1" applyFill="1" applyBorder="1" applyAlignment="1"/>
    <xf numFmtId="14" fontId="4" fillId="0" borderId="7" xfId="0" applyNumberFormat="1" applyFont="1" applyFill="1" applyBorder="1" applyAlignment="1">
      <alignment horizontal="center" vertical="center"/>
    </xf>
    <xf numFmtId="0" fontId="59" fillId="0" borderId="7" xfId="0" applyFont="1" applyFill="1" applyBorder="1" applyAlignment="1">
      <alignment horizontal="center" vertical="center"/>
    </xf>
    <xf numFmtId="0" fontId="78" fillId="0" borderId="33" xfId="0" applyFont="1" applyFill="1" applyBorder="1" applyAlignment="1">
      <alignment horizontal="center" vertical="center" wrapText="1"/>
    </xf>
    <xf numFmtId="0" fontId="78" fillId="0" borderId="69" xfId="0" applyFont="1" applyFill="1" applyBorder="1" applyAlignment="1">
      <alignment vertical="center" wrapText="1"/>
    </xf>
    <xf numFmtId="0" fontId="7" fillId="0" borderId="7" xfId="40" applyFont="1" applyFill="1" applyBorder="1" applyAlignment="1" applyProtection="1">
      <alignment horizontal="center" vertical="center" wrapText="1"/>
      <protection locked="0" hidden="1"/>
    </xf>
    <xf numFmtId="0" fontId="78" fillId="0" borderId="32" xfId="0" applyFont="1" applyFill="1" applyBorder="1" applyAlignment="1">
      <alignment horizontal="center" vertical="center"/>
    </xf>
    <xf numFmtId="0" fontId="15" fillId="6" borderId="7" xfId="0" applyFont="1" applyFill="1" applyBorder="1" applyAlignment="1" applyProtection="1">
      <alignment horizontal="center" vertical="center" wrapText="1"/>
      <protection locked="0" hidden="1"/>
    </xf>
    <xf numFmtId="0" fontId="16" fillId="6" borderId="7" xfId="0" applyFont="1" applyFill="1" applyBorder="1" applyAlignment="1" applyProtection="1">
      <alignment horizontal="center" vertical="center" wrapText="1"/>
      <protection locked="0" hidden="1"/>
    </xf>
    <xf numFmtId="0" fontId="7" fillId="6" borderId="7" xfId="0" applyFont="1" applyFill="1" applyBorder="1" applyAlignment="1" applyProtection="1">
      <alignment horizontal="center" vertical="center" wrapText="1"/>
      <protection locked="0" hidden="1"/>
    </xf>
    <xf numFmtId="0" fontId="21" fillId="6" borderId="33" xfId="0" applyFont="1" applyFill="1" applyBorder="1" applyAlignment="1" applyProtection="1">
      <alignment horizontal="right" vertical="center" wrapText="1"/>
      <protection locked="0" hidden="1"/>
    </xf>
    <xf numFmtId="0" fontId="92" fillId="0" borderId="33" xfId="0" applyFont="1" applyFill="1" applyBorder="1" applyAlignment="1" applyProtection="1">
      <alignment horizontal="right" vertical="center" wrapText="1"/>
      <protection locked="0" hidden="1"/>
    </xf>
    <xf numFmtId="0" fontId="15" fillId="6" borderId="33" xfId="0" applyFont="1" applyFill="1" applyBorder="1" applyAlignment="1" applyProtection="1">
      <alignment horizontal="center" vertical="center" wrapText="1"/>
      <protection locked="0" hidden="1"/>
    </xf>
    <xf numFmtId="0" fontId="15" fillId="6" borderId="28" xfId="0" applyFont="1" applyFill="1" applyBorder="1" applyAlignment="1" applyProtection="1">
      <alignment horizontal="center" vertical="center" wrapText="1"/>
      <protection locked="0" hidden="1"/>
    </xf>
    <xf numFmtId="0" fontId="16" fillId="6" borderId="28" xfId="0" applyFont="1" applyFill="1" applyBorder="1" applyAlignment="1" applyProtection="1">
      <alignment horizontal="center" vertical="center" wrapText="1"/>
      <protection locked="0" hidden="1"/>
    </xf>
    <xf numFmtId="0" fontId="15" fillId="0" borderId="92"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93" fillId="0" borderId="7" xfId="0" applyFont="1" applyFill="1" applyBorder="1" applyAlignment="1" applyProtection="1">
      <alignment horizontal="center" vertical="center" wrapText="1"/>
      <protection locked="0" hidden="1"/>
    </xf>
    <xf numFmtId="0" fontId="73" fillId="6" borderId="28" xfId="0" applyFont="1" applyFill="1" applyBorder="1" applyAlignment="1" applyProtection="1">
      <alignment horizontal="center" vertical="center" wrapText="1"/>
      <protection locked="0" hidden="1"/>
    </xf>
    <xf numFmtId="0" fontId="7" fillId="0" borderId="0" xfId="40" applyFont="1" applyAlignment="1" applyProtection="1">
      <alignment vertical="center" shrinkToFit="1"/>
      <protection hidden="1"/>
    </xf>
    <xf numFmtId="0" fontId="7" fillId="0" borderId="20"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wrapText="1"/>
      <protection locked="0" hidden="1"/>
    </xf>
    <xf numFmtId="0" fontId="7" fillId="0" borderId="34" xfId="40" applyFont="1" applyBorder="1" applyAlignment="1" applyProtection="1">
      <alignment horizontal="center" vertical="center"/>
      <protection locked="0" hidden="1"/>
    </xf>
    <xf numFmtId="0" fontId="7" fillId="0" borderId="34" xfId="40" applyFont="1" applyFill="1" applyBorder="1" applyAlignment="1" applyProtection="1">
      <alignment horizontal="center" vertical="center" wrapText="1"/>
      <protection locked="0" hidden="1"/>
    </xf>
    <xf numFmtId="0" fontId="17" fillId="0" borderId="7" xfId="40" applyFont="1" applyBorder="1" applyAlignment="1" applyProtection="1">
      <alignment horizontal="center" vertical="center" wrapText="1"/>
      <protection locked="0" hidden="1"/>
    </xf>
    <xf numFmtId="49" fontId="7" fillId="0" borderId="19" xfId="40" applyNumberFormat="1"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8" fillId="0" borderId="7" xfId="40" applyFont="1" applyFill="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7" fillId="0" borderId="0" xfId="40" applyFont="1" applyAlignment="1" applyProtection="1">
      <alignment vertical="center" wrapText="1"/>
      <protection hidden="1"/>
    </xf>
    <xf numFmtId="0" fontId="7" fillId="0" borderId="41"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5" xfId="40" applyFont="1" applyBorder="1" applyAlignment="1" applyProtection="1">
      <alignment horizontal="center" vertical="center" shrinkToFit="1"/>
      <protection locked="0" hidden="1"/>
    </xf>
    <xf numFmtId="0" fontId="17" fillId="0" borderId="35" xfId="40" applyFont="1" applyFill="1" applyBorder="1" applyAlignment="1" applyProtection="1">
      <alignment horizontal="right" vertical="center" shrinkToFit="1"/>
      <protection locked="0" hidden="1"/>
    </xf>
    <xf numFmtId="0" fontId="17" fillId="0" borderId="35" xfId="40" applyFont="1" applyFill="1" applyBorder="1" applyAlignment="1" applyProtection="1">
      <alignment horizontal="left" vertical="center" shrinkToFit="1"/>
      <protection locked="0" hidden="1"/>
    </xf>
    <xf numFmtId="0" fontId="17" fillId="0" borderId="35" xfId="40" applyFont="1" applyFill="1" applyBorder="1" applyAlignment="1" applyProtection="1">
      <alignment vertical="center" shrinkToFit="1"/>
      <protection locked="0" hidden="1"/>
    </xf>
    <xf numFmtId="0" fontId="17" fillId="0" borderId="23" xfId="40" applyFont="1" applyFill="1" applyBorder="1" applyAlignment="1" applyProtection="1">
      <alignment horizontal="left" vertical="center" shrinkToFit="1"/>
      <protection locked="0" hidden="1"/>
    </xf>
    <xf numFmtId="0" fontId="7" fillId="0" borderId="0" xfId="40" applyFont="1" applyProtection="1">
      <alignment vertical="center"/>
      <protection locked="0" hidden="1"/>
    </xf>
    <xf numFmtId="0" fontId="21" fillId="0" borderId="35" xfId="40" applyFont="1" applyBorder="1" applyAlignment="1" applyProtection="1">
      <alignment horizontal="center" vertical="center" wrapText="1"/>
      <protection locked="0" hidden="1"/>
    </xf>
    <xf numFmtId="0" fontId="21" fillId="0" borderId="47" xfId="40" applyFont="1" applyBorder="1" applyAlignment="1" applyProtection="1">
      <alignment horizontal="center" vertical="center" wrapText="1"/>
      <protection locked="0" hidden="1"/>
    </xf>
    <xf numFmtId="0" fontId="0" fillId="0" borderId="0" xfId="0" applyAlignment="1">
      <alignment horizontal="center" vertical="center"/>
    </xf>
    <xf numFmtId="0" fontId="15" fillId="6" borderId="28" xfId="40" applyFont="1" applyFill="1" applyBorder="1" applyAlignment="1" applyProtection="1">
      <alignment horizontal="center" vertical="center" wrapText="1"/>
      <protection locked="0" hidden="1"/>
    </xf>
    <xf numFmtId="0" fontId="59" fillId="6" borderId="7" xfId="40" applyFont="1" applyFill="1" applyBorder="1" applyAlignment="1">
      <alignment horizontal="center" vertical="center" wrapText="1"/>
    </xf>
    <xf numFmtId="0" fontId="19" fillId="6" borderId="8" xfId="40" applyFont="1" applyFill="1" applyBorder="1" applyAlignment="1" applyProtection="1">
      <alignment horizontal="center" vertical="center" wrapText="1"/>
      <protection locked="0" hidden="1"/>
    </xf>
    <xf numFmtId="0" fontId="97" fillId="0" borderId="36" xfId="40" applyFont="1" applyFill="1" applyBorder="1" applyAlignment="1" applyProtection="1">
      <alignment horizontal="center" vertical="center" wrapText="1"/>
      <protection locked="0" hidden="1"/>
    </xf>
    <xf numFmtId="0" fontId="98" fillId="0" borderId="8" xfId="40" applyFont="1" applyFill="1" applyBorder="1" applyAlignment="1" applyProtection="1">
      <alignment vertical="center" wrapText="1"/>
      <protection locked="0" hidden="1"/>
    </xf>
    <xf numFmtId="0" fontId="11" fillId="0" borderId="0" xfId="40" applyFont="1" applyAlignment="1" applyProtection="1">
      <alignment vertical="center" shrinkToFit="1"/>
      <protection locked="0" hidden="1"/>
    </xf>
    <xf numFmtId="0" fontId="59" fillId="0" borderId="0" xfId="40">
      <alignment vertical="center"/>
    </xf>
    <xf numFmtId="0" fontId="13" fillId="0" borderId="14" xfId="40" applyFont="1" applyBorder="1" applyAlignment="1" applyProtection="1">
      <alignment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37" xfId="40" applyFont="1" applyBorder="1" applyAlignment="1" applyProtection="1">
      <alignment horizontal="center" vertical="center"/>
      <protection locked="0" hidden="1"/>
    </xf>
    <xf numFmtId="0" fontId="12" fillId="0" borderId="37" xfId="40" applyFont="1" applyBorder="1" applyAlignment="1" applyProtection="1">
      <alignment horizontal="center" vertical="center" wrapText="1"/>
      <protection locked="0" hidden="1"/>
    </xf>
    <xf numFmtId="0" fontId="13" fillId="0" borderId="8" xfId="40" applyFont="1" applyBorder="1" applyAlignment="1" applyProtection="1">
      <alignment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38" xfId="40" applyFont="1" applyBorder="1" applyAlignment="1" applyProtection="1">
      <alignment horizontal="center" vertical="center"/>
      <protection locked="0" hidden="1"/>
    </xf>
    <xf numFmtId="14" fontId="7" fillId="0" borderId="38" xfId="40" applyNumberFormat="1" applyFont="1" applyBorder="1" applyAlignment="1" applyProtection="1">
      <alignment horizontal="center" vertical="center" wrapText="1"/>
      <protection locked="0" hidden="1"/>
    </xf>
    <xf numFmtId="0" fontId="15" fillId="0" borderId="21" xfId="40" applyFont="1" applyBorder="1" applyAlignment="1" applyProtection="1">
      <alignment horizontal="center" vertical="center" wrapText="1"/>
      <protection locked="0" hidden="1"/>
    </xf>
    <xf numFmtId="0" fontId="15" fillId="0" borderId="7" xfId="40" applyFont="1" applyBorder="1" applyAlignment="1" applyProtection="1">
      <alignment horizontal="center" vertical="center" wrapText="1"/>
      <protection locked="0" hidden="1"/>
    </xf>
    <xf numFmtId="0" fontId="15" fillId="0" borderId="29" xfId="40" applyFont="1" applyBorder="1" applyAlignment="1" applyProtection="1">
      <alignment horizontal="center" vertical="center" wrapText="1"/>
      <protection locked="0" hidden="1"/>
    </xf>
    <xf numFmtId="0" fontId="15" fillId="0" borderId="30" xfId="40" applyFont="1" applyBorder="1" applyAlignment="1" applyProtection="1">
      <alignment horizontal="center" vertical="center" wrapText="1"/>
      <protection locked="0" hidden="1"/>
    </xf>
    <xf numFmtId="0" fontId="15" fillId="0" borderId="7" xfId="40" applyFont="1" applyFill="1" applyBorder="1" applyAlignment="1" applyProtection="1">
      <alignment horizontal="center" vertical="center" wrapText="1"/>
      <protection locked="0" hidden="1"/>
    </xf>
    <xf numFmtId="0" fontId="15" fillId="0" borderId="28" xfId="40" applyFont="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7" xfId="40" applyFont="1" applyBorder="1" applyAlignment="1" applyProtection="1">
      <alignment horizontal="center" vertical="center" wrapText="1"/>
      <protection locked="0" hidden="1"/>
    </xf>
    <xf numFmtId="0" fontId="16" fillId="0" borderId="28" xfId="40" applyFont="1" applyBorder="1" applyAlignment="1" applyProtection="1">
      <alignment horizontal="center" vertical="center" wrapText="1"/>
      <protection locked="0" hidden="1"/>
    </xf>
    <xf numFmtId="0" fontId="7" fillId="0" borderId="31" xfId="40" applyFont="1" applyBorder="1" applyAlignment="1" applyProtection="1">
      <alignment horizontal="center" vertical="center" wrapText="1"/>
      <protection locked="0" hidden="1"/>
    </xf>
    <xf numFmtId="0" fontId="7" fillId="0" borderId="32" xfId="40" applyFont="1" applyBorder="1" applyAlignment="1" applyProtection="1">
      <alignment horizontal="center" vertical="center" wrapText="1"/>
      <protection locked="0" hidden="1"/>
    </xf>
    <xf numFmtId="0" fontId="7" fillId="0" borderId="33"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shrinkToFit="1"/>
      <protection locked="0" hidden="1"/>
    </xf>
    <xf numFmtId="0" fontId="17" fillId="0" borderId="32" xfId="40" applyFont="1" applyFill="1" applyBorder="1" applyAlignment="1" applyProtection="1">
      <alignment horizontal="left" vertical="center" shrinkToFit="1"/>
      <protection locked="0" hidden="1"/>
    </xf>
    <xf numFmtId="0" fontId="17" fillId="0" borderId="34" xfId="40" applyFont="1" applyFill="1" applyBorder="1" applyAlignment="1" applyProtection="1">
      <alignment horizontal="left" vertical="center" shrinkToFit="1"/>
      <protection locked="0" hidden="1"/>
    </xf>
    <xf numFmtId="0" fontId="7" fillId="0" borderId="35" xfId="40" applyFont="1" applyFill="1" applyBorder="1" applyAlignment="1" applyProtection="1">
      <alignment horizontal="center" vertical="center" shrinkToFit="1"/>
      <protection locked="0" hidden="1"/>
    </xf>
    <xf numFmtId="0" fontId="7" fillId="0" borderId="35" xfId="40" applyFont="1" applyBorder="1" applyAlignment="1" applyProtection="1">
      <alignment horizontal="center" vertical="center" shrinkToFit="1"/>
      <protection locked="0" hidden="1"/>
    </xf>
    <xf numFmtId="0" fontId="12" fillId="0" borderId="35" xfId="40" applyFont="1" applyBorder="1" applyAlignment="1" applyProtection="1">
      <alignment horizontal="center" vertical="center" wrapText="1"/>
      <protection locked="0" hidden="1"/>
    </xf>
    <xf numFmtId="0" fontId="12" fillId="0" borderId="8" xfId="40" applyFont="1" applyBorder="1" applyAlignment="1" applyProtection="1">
      <alignment horizontal="left" vertical="center" wrapText="1"/>
      <protection locked="0" hidden="1"/>
    </xf>
    <xf numFmtId="182" fontId="15" fillId="0" borderId="7" xfId="40" applyNumberFormat="1" applyFont="1" applyFill="1" applyBorder="1" applyAlignment="1" applyProtection="1">
      <alignment horizontal="center" vertical="center" wrapText="1"/>
      <protection locked="0" hidden="1"/>
    </xf>
    <xf numFmtId="0" fontId="59" fillId="6" borderId="7" xfId="17" applyFill="1" applyBorder="1" applyAlignment="1">
      <alignment horizontal="center" vertical="center"/>
    </xf>
    <xf numFmtId="0" fontId="59" fillId="6" borderId="7" xfId="17" applyFont="1" applyFill="1" applyBorder="1" applyAlignment="1">
      <alignment horizontal="center" vertical="center" wrapText="1"/>
    </xf>
    <xf numFmtId="0" fontId="59" fillId="6" borderId="7" xfId="17" applyFont="1" applyFill="1" applyBorder="1" applyAlignment="1">
      <alignment horizontal="center" vertical="center"/>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59" fillId="6" borderId="0" xfId="17" applyFill="1" applyBorder="1" applyAlignment="1">
      <alignment horizontal="center" vertical="center"/>
    </xf>
    <xf numFmtId="0" fontId="59" fillId="0" borderId="0" xfId="17" applyBorder="1" applyAlignment="1">
      <alignment horizontal="center" vertical="center"/>
    </xf>
    <xf numFmtId="0" fontId="101" fillId="0" borderId="7" xfId="0" applyFont="1" applyBorder="1" applyAlignment="1">
      <alignment horizontal="center" vertical="center"/>
    </xf>
    <xf numFmtId="0" fontId="59" fillId="6" borderId="0" xfId="0" applyFont="1" applyFill="1" applyAlignment="1">
      <alignment horizontal="left" vertical="center"/>
    </xf>
    <xf numFmtId="0" fontId="59" fillId="0" borderId="0" xfId="0" applyFont="1">
      <alignment vertical="center"/>
    </xf>
    <xf numFmtId="0" fontId="59" fillId="6" borderId="0" xfId="0" applyFont="1" applyFill="1">
      <alignment vertical="center"/>
    </xf>
    <xf numFmtId="0" fontId="88" fillId="0" borderId="0" xfId="38" applyFont="1" applyAlignment="1">
      <alignment horizontal="center" vertical="center" wrapText="1"/>
    </xf>
    <xf numFmtId="0" fontId="75" fillId="0" borderId="7" xfId="38" applyFont="1" applyBorder="1" applyAlignment="1">
      <alignment horizontal="center" vertical="center"/>
    </xf>
    <xf numFmtId="0" fontId="75" fillId="0" borderId="0" xfId="38" applyFont="1" applyAlignment="1">
      <alignment horizontal="center" vertical="center"/>
    </xf>
    <xf numFmtId="0" fontId="75" fillId="0" borderId="7" xfId="38" applyFont="1" applyBorder="1" applyAlignment="1">
      <alignment horizontal="left" vertical="center"/>
    </xf>
    <xf numFmtId="0" fontId="75" fillId="0" borderId="33" xfId="38" applyFont="1" applyBorder="1" applyAlignment="1">
      <alignment horizontal="left" vertical="center"/>
    </xf>
    <xf numFmtId="0" fontId="75" fillId="0" borderId="32" xfId="38" applyFont="1" applyBorder="1" applyAlignment="1">
      <alignment horizontal="left" vertical="center"/>
    </xf>
    <xf numFmtId="0" fontId="75" fillId="0" borderId="34" xfId="38" applyFont="1" applyBorder="1" applyAlignment="1">
      <alignment horizontal="left" vertical="center"/>
    </xf>
    <xf numFmtId="0" fontId="75" fillId="0" borderId="33" xfId="38" applyFont="1" applyBorder="1" applyAlignment="1">
      <alignment horizontal="center" vertical="center"/>
    </xf>
    <xf numFmtId="0" fontId="75" fillId="0" borderId="32" xfId="38" applyFont="1" applyBorder="1" applyAlignment="1">
      <alignment horizontal="center" vertical="center"/>
    </xf>
    <xf numFmtId="0" fontId="75" fillId="0" borderId="34" xfId="38" applyFont="1" applyBorder="1" applyAlignment="1">
      <alignment horizontal="center" vertical="center"/>
    </xf>
    <xf numFmtId="0" fontId="33" fillId="0" borderId="59" xfId="0" applyFont="1" applyFill="1" applyBorder="1" applyAlignment="1">
      <alignment horizontal="left"/>
    </xf>
    <xf numFmtId="0" fontId="38" fillId="0" borderId="0" xfId="0" applyFont="1" applyFill="1" applyAlignment="1">
      <alignment horizontal="center" vertical="center"/>
    </xf>
    <xf numFmtId="0" fontId="4"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4" fillId="6" borderId="22" xfId="0" applyFont="1" applyFill="1" applyBorder="1" applyAlignment="1">
      <alignment horizontal="left" vertical="center"/>
    </xf>
    <xf numFmtId="0" fontId="3" fillId="6" borderId="35" xfId="0" applyFont="1" applyFill="1" applyBorder="1" applyAlignment="1">
      <alignment horizontal="left" vertical="center"/>
    </xf>
    <xf numFmtId="0" fontId="3" fillId="6" borderId="23" xfId="0" applyFont="1" applyFill="1" applyBorder="1" applyAlignment="1">
      <alignment horizontal="left" vertical="center"/>
    </xf>
    <xf numFmtId="0" fontId="3" fillId="6" borderId="29" xfId="0" applyFont="1" applyFill="1" applyBorder="1" applyAlignment="1">
      <alignment horizontal="left" vertical="center"/>
    </xf>
    <xf numFmtId="0" fontId="3" fillId="6" borderId="20" xfId="0" applyFont="1" applyFill="1" applyBorder="1" applyAlignment="1">
      <alignment horizontal="left" vertical="center"/>
    </xf>
    <xf numFmtId="0" fontId="3" fillId="6" borderId="30" xfId="0" applyFont="1" applyFill="1" applyBorder="1" applyAlignment="1">
      <alignment horizontal="left" vertical="center"/>
    </xf>
    <xf numFmtId="0" fontId="4" fillId="6" borderId="22" xfId="0" applyFont="1" applyFill="1" applyBorder="1" applyAlignment="1">
      <alignment horizontal="left" vertical="center" shrinkToFit="1"/>
    </xf>
    <xf numFmtId="0" fontId="3" fillId="6" borderId="35" xfId="0" applyFont="1" applyFill="1" applyBorder="1" applyAlignment="1">
      <alignment horizontal="left" vertical="center" shrinkToFit="1"/>
    </xf>
    <xf numFmtId="0" fontId="3" fillId="6" borderId="23" xfId="0" applyFont="1" applyFill="1" applyBorder="1" applyAlignment="1">
      <alignment horizontal="left" vertical="center" shrinkToFit="1"/>
    </xf>
    <xf numFmtId="0" fontId="3" fillId="6" borderId="29" xfId="0" applyFont="1" applyFill="1" applyBorder="1" applyAlignment="1">
      <alignment horizontal="left" vertical="center" shrinkToFit="1"/>
    </xf>
    <xf numFmtId="0" fontId="3" fillId="6" borderId="20" xfId="0" applyFont="1" applyFill="1" applyBorder="1" applyAlignment="1">
      <alignment horizontal="left" vertical="center" shrinkToFit="1"/>
    </xf>
    <xf numFmtId="0" fontId="3" fillId="6" borderId="30" xfId="0" applyFont="1" applyFill="1" applyBorder="1" applyAlignment="1">
      <alignment horizontal="left" vertical="center" shrinkToFit="1"/>
    </xf>
    <xf numFmtId="0" fontId="78" fillId="0" borderId="26" xfId="0" applyFont="1" applyFill="1" applyBorder="1" applyAlignment="1">
      <alignment horizontal="center" vertical="center"/>
    </xf>
    <xf numFmtId="0" fontId="78" fillId="0" borderId="27" xfId="0" applyFont="1" applyFill="1" applyBorder="1" applyAlignment="1">
      <alignment horizontal="center" vertical="center"/>
    </xf>
    <xf numFmtId="0" fontId="78" fillId="0" borderId="29" xfId="0" applyFont="1" applyFill="1" applyBorder="1" applyAlignment="1">
      <alignment horizontal="center" vertical="center"/>
    </xf>
    <xf numFmtId="0" fontId="78" fillId="0" borderId="30" xfId="0" applyFont="1" applyFill="1" applyBorder="1" applyAlignment="1">
      <alignment horizontal="center" vertical="center"/>
    </xf>
    <xf numFmtId="0" fontId="59" fillId="6" borderId="7" xfId="0" applyFont="1" applyFill="1" applyBorder="1" applyAlignment="1">
      <alignment horizontal="center" vertical="center"/>
    </xf>
    <xf numFmtId="0" fontId="0" fillId="6" borderId="7" xfId="0" applyFill="1" applyBorder="1" applyAlignment="1">
      <alignment horizontal="center" vertical="center"/>
    </xf>
    <xf numFmtId="0" fontId="4" fillId="0" borderId="7" xfId="0" applyFont="1" applyFill="1" applyBorder="1" applyAlignment="1">
      <alignment horizont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72" xfId="0" applyFont="1" applyFill="1" applyBorder="1" applyAlignment="1">
      <alignment horizontal="center" vertical="center"/>
    </xf>
    <xf numFmtId="0" fontId="0" fillId="0" borderId="73" xfId="0" applyFill="1" applyBorder="1" applyAlignment="1">
      <alignment horizontal="center" vertical="center"/>
    </xf>
    <xf numFmtId="31" fontId="4" fillId="0" borderId="72"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4" fillId="0" borderId="29" xfId="0" applyFont="1" applyFill="1" applyBorder="1" applyAlignment="1">
      <alignment horizontal="center" vertical="center"/>
    </xf>
    <xf numFmtId="0" fontId="4" fillId="0" borderId="33" xfId="0" applyFont="1" applyFill="1" applyBorder="1" applyAlignment="1">
      <alignment horizontal="center" vertical="center"/>
    </xf>
    <xf numFmtId="0" fontId="0" fillId="0" borderId="32" xfId="0" applyFill="1" applyBorder="1" applyAlignment="1">
      <alignment horizontal="center" vertical="center"/>
    </xf>
    <xf numFmtId="0" fontId="0" fillId="0" borderId="81" xfId="0" applyFill="1" applyBorder="1" applyAlignment="1">
      <alignment horizontal="center" vertical="center"/>
    </xf>
    <xf numFmtId="0" fontId="0" fillId="0" borderId="82" xfId="0" applyFill="1" applyBorder="1" applyAlignment="1">
      <alignment horizontal="center" vertical="center"/>
    </xf>
    <xf numFmtId="0" fontId="4"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78" xfId="0" applyFont="1" applyFill="1" applyBorder="1" applyAlignment="1">
      <alignment horizontal="center" vertical="center"/>
    </xf>
    <xf numFmtId="0" fontId="34" fillId="9" borderId="62" xfId="0" applyFont="1" applyFill="1" applyBorder="1" applyAlignment="1">
      <alignment horizontal="center" vertical="center"/>
    </xf>
    <xf numFmtId="0" fontId="10" fillId="9" borderId="62" xfId="0" applyFont="1" applyFill="1" applyBorder="1" applyAlignment="1">
      <alignment horizontal="center" vertical="center"/>
    </xf>
    <xf numFmtId="0" fontId="36" fillId="0" borderId="6" xfId="0" applyFont="1" applyFill="1" applyBorder="1" applyAlignment="1">
      <alignment horizontal="center" vertical="center"/>
    </xf>
    <xf numFmtId="0" fontId="0" fillId="0" borderId="91" xfId="0" applyFont="1" applyBorder="1" applyAlignment="1" applyProtection="1">
      <alignment horizontal="center" vertical="center" wrapText="1"/>
      <protection locked="0" hidden="1"/>
    </xf>
    <xf numFmtId="0" fontId="0" fillId="0" borderId="0" xfId="0" applyFont="1" applyAlignment="1" applyProtection="1">
      <alignment horizontal="center" vertical="center" wrapText="1"/>
      <protection locked="0" hidden="1"/>
    </xf>
    <xf numFmtId="0" fontId="87" fillId="0" borderId="31" xfId="0" applyFont="1" applyFill="1" applyBorder="1" applyAlignment="1" applyProtection="1">
      <alignment horizontal="left" vertical="center" wrapText="1"/>
      <protection locked="0" hidden="1"/>
    </xf>
    <xf numFmtId="0" fontId="60" fillId="0" borderId="32" xfId="0" applyFont="1" applyFill="1" applyBorder="1" applyAlignment="1" applyProtection="1">
      <alignment horizontal="left" vertical="center" wrapText="1"/>
      <protection locked="0" hidden="1"/>
    </xf>
    <xf numFmtId="0" fontId="60" fillId="0" borderId="51" xfId="0" applyFont="1" applyFill="1" applyBorder="1" applyAlignment="1" applyProtection="1">
      <alignment horizontal="left" vertical="center" wrapText="1"/>
      <protection locked="0" hidden="1"/>
    </xf>
    <xf numFmtId="0" fontId="60" fillId="0" borderId="31" xfId="0" applyFont="1" applyFill="1" applyBorder="1" applyAlignment="1" applyProtection="1">
      <alignment horizontal="left" vertical="center" wrapText="1"/>
      <protection locked="0" hidden="1"/>
    </xf>
    <xf numFmtId="0" fontId="87" fillId="0" borderId="32" xfId="0" applyFont="1" applyFill="1" applyBorder="1" applyAlignment="1" applyProtection="1">
      <alignment horizontal="left" vertical="center" wrapText="1"/>
      <protection locked="0" hidden="1"/>
    </xf>
    <xf numFmtId="0" fontId="87" fillId="0" borderId="51" xfId="0" applyFont="1" applyFill="1" applyBorder="1" applyAlignment="1" applyProtection="1">
      <alignment horizontal="left" vertical="center" wrapText="1"/>
      <protection locked="0" hidden="1"/>
    </xf>
    <xf numFmtId="0" fontId="30" fillId="0" borderId="39" xfId="0" applyFont="1" applyBorder="1" applyAlignment="1" applyProtection="1">
      <alignment horizontal="center" vertical="center" wrapText="1"/>
      <protection locked="0" hidden="1"/>
    </xf>
    <xf numFmtId="0" fontId="30" fillId="0" borderId="12" xfId="0" applyFont="1" applyBorder="1" applyAlignment="1" applyProtection="1">
      <alignment horizontal="center" vertical="center" wrapText="1"/>
      <protection locked="0" hidden="1"/>
    </xf>
    <xf numFmtId="0" fontId="30" fillId="0" borderId="55" xfId="0" applyFont="1" applyBorder="1" applyAlignment="1" applyProtection="1">
      <alignment horizontal="center" vertical="center" wrapText="1"/>
      <protection locked="0" hidden="1"/>
    </xf>
    <xf numFmtId="0" fontId="26" fillId="0" borderId="31" xfId="0" applyFont="1" applyFill="1" applyBorder="1" applyAlignment="1" applyProtection="1">
      <alignment horizontal="left" vertical="center" wrapText="1"/>
      <protection locked="0" hidden="1"/>
    </xf>
    <xf numFmtId="0" fontId="31" fillId="0" borderId="32" xfId="0" applyFont="1" applyFill="1" applyBorder="1" applyAlignment="1" applyProtection="1">
      <alignment horizontal="left" vertical="center" wrapText="1"/>
      <protection locked="0" hidden="1"/>
    </xf>
    <xf numFmtId="0" fontId="31" fillId="0" borderId="51" xfId="0" applyFont="1" applyFill="1" applyBorder="1" applyAlignment="1" applyProtection="1">
      <alignment horizontal="left" vertical="center" wrapText="1"/>
      <protection locked="0" hidden="1"/>
    </xf>
    <xf numFmtId="0" fontId="26" fillId="0" borderId="32" xfId="0" applyFont="1" applyFill="1" applyBorder="1" applyAlignment="1" applyProtection="1">
      <alignment horizontal="left" vertical="center" wrapText="1"/>
      <protection locked="0" hidden="1"/>
    </xf>
    <xf numFmtId="0" fontId="26" fillId="0" borderId="51" xfId="0" applyFont="1" applyFill="1" applyBorder="1" applyAlignment="1" applyProtection="1">
      <alignment horizontal="left" vertical="center" wrapText="1"/>
      <protection locked="0" hidden="1"/>
    </xf>
    <xf numFmtId="0" fontId="15" fillId="0" borderId="52" xfId="0" applyFont="1" applyBorder="1" applyAlignment="1" applyProtection="1">
      <alignment horizontal="center"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11" xfId="0" applyFont="1" applyBorder="1" applyAlignment="1" applyProtection="1">
      <alignment horizontal="center" vertical="center" wrapText="1"/>
      <protection locked="0" hidden="1"/>
    </xf>
    <xf numFmtId="0" fontId="15" fillId="0" borderId="12" xfId="0" applyFont="1" applyBorder="1" applyAlignment="1" applyProtection="1">
      <alignment horizontal="center" vertical="center" wrapText="1"/>
      <protection locked="0" hidden="1"/>
    </xf>
    <xf numFmtId="0" fontId="15" fillId="0" borderId="13" xfId="0" applyFont="1" applyBorder="1" applyAlignment="1" applyProtection="1">
      <alignment horizontal="center" vertical="center" wrapText="1"/>
      <protection locked="0" hidden="1"/>
    </xf>
    <xf numFmtId="0" fontId="15" fillId="0" borderId="55" xfId="0" applyFont="1" applyBorder="1" applyAlignment="1" applyProtection="1">
      <alignment horizontal="center" vertical="center" wrapText="1"/>
      <protection locked="0" hidden="1"/>
    </xf>
    <xf numFmtId="0" fontId="15" fillId="0" borderId="15" xfId="0" applyFont="1" applyBorder="1" applyAlignment="1" applyProtection="1">
      <alignment horizontal="center" vertical="center" wrapText="1"/>
      <protection locked="0" hidden="1"/>
    </xf>
    <xf numFmtId="0" fontId="15" fillId="0" borderId="18" xfId="0" applyFont="1" applyBorder="1" applyAlignment="1" applyProtection="1">
      <alignment horizontal="center" vertical="center" wrapText="1"/>
      <protection locked="0" hidden="1"/>
    </xf>
    <xf numFmtId="0" fontId="15" fillId="0" borderId="17" xfId="0" applyFont="1" applyFill="1" applyBorder="1" applyAlignment="1" applyProtection="1">
      <alignment horizontal="center" vertical="center" wrapText="1"/>
      <protection locked="0" hidden="1"/>
    </xf>
    <xf numFmtId="0" fontId="15" fillId="0" borderId="16" xfId="0" applyFont="1" applyFill="1" applyBorder="1" applyAlignment="1" applyProtection="1">
      <alignment horizontal="center" vertical="center" wrapText="1"/>
      <protection locked="0" hidden="1"/>
    </xf>
    <xf numFmtId="0" fontId="15" fillId="0" borderId="18" xfId="0" applyFont="1" applyFill="1" applyBorder="1" applyAlignment="1" applyProtection="1">
      <alignment horizontal="center" vertical="center" wrapText="1"/>
      <protection locked="0" hidden="1"/>
    </xf>
    <xf numFmtId="14" fontId="15" fillId="0" borderId="17" xfId="0" applyNumberFormat="1" applyFont="1" applyBorder="1" applyAlignment="1" applyProtection="1">
      <alignment horizontal="center" vertical="center" wrapText="1"/>
      <protection locked="0" hidden="1"/>
    </xf>
    <xf numFmtId="0" fontId="15" fillId="0" borderId="16" xfId="0" applyFont="1" applyBorder="1" applyAlignment="1" applyProtection="1">
      <alignment horizontal="center" vertical="center" wrapText="1"/>
      <protection locked="0" hidden="1"/>
    </xf>
    <xf numFmtId="0" fontId="15" fillId="0" borderId="57" xfId="0" applyFont="1" applyBorder="1" applyAlignment="1" applyProtection="1">
      <alignment horizontal="center" vertical="center" wrapText="1"/>
      <protection locked="0" hidden="1"/>
    </xf>
    <xf numFmtId="0" fontId="89" fillId="0" borderId="32" xfId="0" applyFont="1" applyFill="1" applyBorder="1" applyAlignment="1" applyProtection="1">
      <alignment horizontal="left" vertical="center" wrapText="1"/>
      <protection locked="0" hidden="1"/>
    </xf>
    <xf numFmtId="0" fontId="89" fillId="0" borderId="51" xfId="0" applyFont="1" applyFill="1" applyBorder="1" applyAlignment="1" applyProtection="1">
      <alignment horizontal="left" vertical="center" wrapText="1"/>
      <protection locked="0" hidden="1"/>
    </xf>
    <xf numFmtId="0" fontId="0" fillId="0" borderId="0" xfId="0" applyAlignment="1" applyProtection="1">
      <alignment horizontal="left" vertical="center" wrapText="1"/>
      <protection locked="0" hidden="1"/>
    </xf>
    <xf numFmtId="0" fontId="60" fillId="0" borderId="31" xfId="0" applyFont="1" applyFill="1" applyBorder="1" applyAlignment="1" applyProtection="1">
      <alignment horizontal="center" vertical="center" wrapText="1"/>
      <protection locked="0" hidden="1"/>
    </xf>
    <xf numFmtId="0" fontId="60" fillId="0" borderId="32" xfId="0" applyFont="1" applyFill="1" applyBorder="1" applyAlignment="1" applyProtection="1">
      <alignment horizontal="center" vertical="center" wrapText="1"/>
      <protection locked="0" hidden="1"/>
    </xf>
    <xf numFmtId="0" fontId="60" fillId="0" borderId="51" xfId="0" applyFont="1" applyFill="1" applyBorder="1" applyAlignment="1" applyProtection="1">
      <alignment horizontal="center" vertical="center" wrapText="1"/>
      <protection locked="0" hidden="1"/>
    </xf>
    <xf numFmtId="0" fontId="31" fillId="0" borderId="31" xfId="0" applyFont="1" applyFill="1" applyBorder="1" applyAlignment="1" applyProtection="1">
      <alignment horizontal="left" vertical="center" wrapText="1"/>
      <protection locked="0" hidden="1"/>
    </xf>
    <xf numFmtId="0" fontId="29" fillId="0" borderId="10" xfId="0" applyFont="1" applyBorder="1" applyAlignment="1" applyProtection="1">
      <alignment horizontal="center" vertical="center" wrapText="1"/>
      <protection locked="0" hidden="1"/>
    </xf>
    <xf numFmtId="0" fontId="29" fillId="0" borderId="49" xfId="0" applyFont="1" applyBorder="1" applyAlignment="1" applyProtection="1">
      <alignment horizontal="center" vertical="center" wrapText="1"/>
      <protection locked="0" hidden="1"/>
    </xf>
    <xf numFmtId="0" fontId="15" fillId="0" borderId="41" xfId="0" applyFont="1" applyBorder="1" applyAlignment="1" applyProtection="1">
      <alignment horizontal="center" vertical="center" wrapText="1"/>
      <protection locked="0" hidden="1"/>
    </xf>
    <xf numFmtId="0" fontId="15" fillId="0" borderId="23" xfId="0" applyFont="1" applyBorder="1" applyAlignment="1" applyProtection="1">
      <alignment horizontal="center" vertical="center" wrapText="1"/>
      <protection locked="0" hidden="1"/>
    </xf>
    <xf numFmtId="0" fontId="15" fillId="0" borderId="22" xfId="0" applyFont="1" applyFill="1" applyBorder="1" applyAlignment="1" applyProtection="1">
      <alignment horizontal="center" vertical="center" wrapText="1"/>
      <protection locked="0" hidden="1"/>
    </xf>
    <xf numFmtId="0" fontId="15" fillId="0" borderId="35" xfId="0" applyFont="1" applyFill="1" applyBorder="1" applyAlignment="1" applyProtection="1">
      <alignment horizontal="center" vertical="center" wrapText="1"/>
      <protection locked="0" hidden="1"/>
    </xf>
    <xf numFmtId="0" fontId="15" fillId="0" borderId="23" xfId="0" applyFont="1" applyFill="1" applyBorder="1" applyAlignment="1" applyProtection="1">
      <alignment horizontal="center" vertical="center" wrapText="1"/>
      <protection locked="0" hidden="1"/>
    </xf>
    <xf numFmtId="14" fontId="15" fillId="0" borderId="22" xfId="0" applyNumberFormat="1" applyFont="1" applyBorder="1" applyAlignment="1" applyProtection="1">
      <alignment horizontal="center" vertical="center" wrapText="1"/>
      <protection locked="0" hidden="1"/>
    </xf>
    <xf numFmtId="0" fontId="15" fillId="0" borderId="35" xfId="0" applyFont="1" applyBorder="1" applyAlignment="1" applyProtection="1">
      <alignment horizontal="center" vertical="center" wrapText="1"/>
      <protection locked="0" hidden="1"/>
    </xf>
    <xf numFmtId="0" fontId="15" fillId="0" borderId="47" xfId="0" applyFont="1" applyBorder="1" applyAlignment="1" applyProtection="1">
      <alignment horizontal="center" vertical="center" wrapText="1"/>
      <protection locked="0" hidden="1"/>
    </xf>
    <xf numFmtId="0" fontId="26" fillId="0" borderId="7" xfId="0" applyFont="1" applyFill="1" applyBorder="1" applyAlignment="1" applyProtection="1">
      <alignment horizontal="center" vertical="center" wrapText="1"/>
      <protection locked="0" hidden="1"/>
    </xf>
    <xf numFmtId="0" fontId="29" fillId="0" borderId="27" xfId="0" applyFont="1" applyBorder="1" applyAlignment="1" applyProtection="1">
      <alignment horizontal="center" vertical="center" wrapText="1"/>
      <protection locked="0" hidden="1"/>
    </xf>
    <xf numFmtId="0" fontId="26" fillId="0" borderId="33" xfId="0" applyFont="1" applyFill="1" applyBorder="1" applyAlignment="1" applyProtection="1">
      <alignment horizontal="center" vertical="center" wrapText="1"/>
      <protection locked="0" hidden="1"/>
    </xf>
    <xf numFmtId="0" fontId="26" fillId="0" borderId="32" xfId="0" applyFont="1" applyFill="1" applyBorder="1" applyAlignment="1" applyProtection="1">
      <alignment horizontal="center" vertical="center" wrapText="1"/>
      <protection locked="0" hidden="1"/>
    </xf>
    <xf numFmtId="0" fontId="26" fillId="0" borderId="34" xfId="0" applyFont="1" applyFill="1" applyBorder="1" applyAlignment="1" applyProtection="1">
      <alignment horizontal="center" vertical="center" wrapText="1"/>
      <protection locked="0" hidden="1"/>
    </xf>
    <xf numFmtId="0" fontId="61" fillId="0" borderId="15" xfId="0" applyFont="1" applyFill="1" applyBorder="1" applyAlignment="1" applyProtection="1">
      <alignment horizontal="center" vertical="center" wrapText="1"/>
      <protection locked="0" hidden="1"/>
    </xf>
    <xf numFmtId="0" fontId="61" fillId="0" borderId="16" xfId="0" applyFont="1" applyFill="1" applyBorder="1" applyAlignment="1" applyProtection="1">
      <alignment horizontal="center" vertical="center" wrapText="1"/>
      <protection locked="0" hidden="1"/>
    </xf>
    <xf numFmtId="0" fontId="61" fillId="0" borderId="18" xfId="0" applyFont="1" applyFill="1" applyBorder="1" applyAlignment="1" applyProtection="1">
      <alignment horizontal="center" vertical="center" wrapText="1"/>
      <protection locked="0" hidden="1"/>
    </xf>
    <xf numFmtId="0" fontId="61" fillId="0" borderId="17" xfId="0" applyFont="1" applyFill="1" applyBorder="1" applyAlignment="1" applyProtection="1">
      <alignment horizontal="center" vertical="center" wrapText="1"/>
      <protection locked="0" hidden="1"/>
    </xf>
    <xf numFmtId="0" fontId="61" fillId="0" borderId="38" xfId="0" applyFont="1" applyFill="1" applyBorder="1" applyAlignment="1" applyProtection="1">
      <alignment horizontal="center" vertical="center" wrapText="1"/>
      <protection locked="0" hidden="1"/>
    </xf>
    <xf numFmtId="0" fontId="61" fillId="0" borderId="8" xfId="0" applyFont="1" applyFill="1" applyBorder="1" applyAlignment="1" applyProtection="1">
      <alignment horizontal="right" vertical="center" wrapText="1"/>
      <protection locked="0" hidden="1"/>
    </xf>
    <xf numFmtId="0" fontId="61" fillId="0" borderId="8" xfId="0" applyFont="1" applyFill="1" applyBorder="1" applyAlignment="1" applyProtection="1">
      <alignment horizontal="center" vertical="center" wrapText="1"/>
      <protection locked="0" hidden="1"/>
    </xf>
    <xf numFmtId="0" fontId="61" fillId="0" borderId="52" xfId="0" applyFont="1" applyFill="1" applyBorder="1" applyAlignment="1" applyProtection="1">
      <alignment horizontal="center" vertical="center" wrapText="1"/>
      <protection locked="0" hidden="1"/>
    </xf>
    <xf numFmtId="0" fontId="61" fillId="0" borderId="13" xfId="0" applyFont="1" applyFill="1" applyBorder="1" applyAlignment="1" applyProtection="1">
      <alignment horizontal="center" vertical="center" wrapText="1"/>
      <protection locked="0" hidden="1"/>
    </xf>
    <xf numFmtId="0" fontId="61" fillId="0" borderId="37" xfId="0" applyFont="1" applyFill="1" applyBorder="1" applyAlignment="1" applyProtection="1">
      <alignment horizontal="center" vertical="center" wrapText="1"/>
      <protection locked="0" hidden="1"/>
    </xf>
    <xf numFmtId="0" fontId="61" fillId="0" borderId="11" xfId="0" applyFont="1" applyFill="1" applyBorder="1" applyAlignment="1" applyProtection="1">
      <alignment horizontal="center" vertical="center" wrapText="1"/>
      <protection locked="0" hidden="1"/>
    </xf>
    <xf numFmtId="0" fontId="61" fillId="0" borderId="12" xfId="0" applyFont="1" applyFill="1" applyBorder="1" applyAlignment="1" applyProtection="1">
      <alignment horizontal="center" vertical="center" wrapText="1"/>
      <protection locked="0" hidden="1"/>
    </xf>
    <xf numFmtId="0" fontId="61" fillId="0" borderId="31" xfId="0" applyFont="1" applyFill="1" applyBorder="1" applyAlignment="1" applyProtection="1">
      <alignment horizontal="center" vertical="center" wrapText="1"/>
      <protection locked="0" hidden="1"/>
    </xf>
    <xf numFmtId="0" fontId="61" fillId="0" borderId="32" xfId="0" applyFont="1" applyFill="1" applyBorder="1" applyAlignment="1" applyProtection="1">
      <alignment horizontal="center" vertical="center" wrapText="1"/>
      <protection locked="0" hidden="1"/>
    </xf>
    <xf numFmtId="0" fontId="61" fillId="0" borderId="34" xfId="0" applyFont="1" applyFill="1" applyBorder="1" applyAlignment="1" applyProtection="1">
      <alignment horizontal="center" vertical="center" wrapText="1"/>
      <protection locked="0" hidden="1"/>
    </xf>
    <xf numFmtId="0" fontId="61" fillId="0" borderId="33" xfId="0" applyFont="1" applyFill="1" applyBorder="1" applyAlignment="1" applyProtection="1">
      <alignment horizontal="center" vertical="center" wrapText="1"/>
      <protection locked="0" hidden="1"/>
    </xf>
    <xf numFmtId="0" fontId="61" fillId="0" borderId="54" xfId="0" applyFont="1" applyFill="1" applyBorder="1" applyAlignment="1" applyProtection="1">
      <alignment horizontal="center" vertical="center" wrapText="1"/>
      <protection locked="0" hidden="1"/>
    </xf>
    <xf numFmtId="0" fontId="61" fillId="0" borderId="28" xfId="0" applyFont="1" applyFill="1" applyBorder="1" applyAlignment="1" applyProtection="1">
      <alignment horizontal="center" vertical="center" wrapText="1"/>
      <protection locked="0" hidden="1"/>
    </xf>
    <xf numFmtId="0" fontId="64" fillId="0" borderId="27" xfId="0" applyFont="1" applyFill="1" applyBorder="1" applyAlignment="1" applyProtection="1">
      <alignment horizontal="center" vertical="center" wrapText="1"/>
      <protection locked="0" hidden="1"/>
    </xf>
    <xf numFmtId="0" fontId="64" fillId="0" borderId="30" xfId="0" applyFont="1" applyFill="1" applyBorder="1" applyAlignment="1" applyProtection="1">
      <alignment horizontal="center" vertical="center" wrapText="1"/>
      <protection locked="0" hidden="1"/>
    </xf>
    <xf numFmtId="0" fontId="64" fillId="0" borderId="54" xfId="0" applyFont="1" applyFill="1" applyBorder="1" applyAlignment="1" applyProtection="1">
      <alignment horizontal="center" vertical="center" wrapText="1"/>
      <protection locked="0" hidden="1"/>
    </xf>
    <xf numFmtId="0" fontId="64" fillId="0" borderId="28" xfId="0" applyFont="1" applyFill="1" applyBorder="1" applyAlignment="1" applyProtection="1">
      <alignment horizontal="center" vertical="center" wrapText="1"/>
      <protection locked="0" hidden="1"/>
    </xf>
    <xf numFmtId="0" fontId="64" fillId="0" borderId="26" xfId="0" applyFont="1" applyFill="1" applyBorder="1" applyAlignment="1" applyProtection="1">
      <alignment horizontal="center" vertical="center" wrapText="1"/>
      <protection locked="0" hidden="1"/>
    </xf>
    <xf numFmtId="0" fontId="64" fillId="0" borderId="29" xfId="0" applyFont="1" applyFill="1" applyBorder="1" applyAlignment="1" applyProtection="1">
      <alignment horizontal="center" vertical="center" wrapText="1"/>
      <protection locked="0" hidden="1"/>
    </xf>
    <xf numFmtId="0" fontId="90" fillId="0" borderId="0" xfId="0" applyFont="1" applyAlignment="1" applyProtection="1">
      <alignment horizontal="center" vertical="center" wrapText="1"/>
      <protection hidden="1"/>
    </xf>
    <xf numFmtId="0" fontId="64" fillId="0" borderId="5"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4" fillId="0" borderId="25" xfId="0" applyFont="1" applyFill="1" applyBorder="1" applyAlignment="1" applyProtection="1">
      <alignment horizontal="center" vertical="center" wrapText="1"/>
      <protection locked="0" hidden="1"/>
    </xf>
    <xf numFmtId="14" fontId="61" fillId="0" borderId="38" xfId="0" applyNumberFormat="1" applyFont="1" applyFill="1" applyBorder="1" applyAlignment="1" applyProtection="1">
      <alignment horizontal="center" vertical="center" wrapText="1"/>
      <protection locked="0" hidden="1"/>
    </xf>
    <xf numFmtId="14" fontId="61" fillId="0" borderId="17" xfId="0" applyNumberFormat="1" applyFont="1" applyFill="1" applyBorder="1" applyAlignment="1" applyProtection="1">
      <alignment horizontal="center" vertical="center" wrapText="1"/>
      <protection locked="0" hidden="1"/>
    </xf>
    <xf numFmtId="14" fontId="61" fillId="0" borderId="50" xfId="0" applyNumberFormat="1" applyFont="1" applyFill="1" applyBorder="1" applyAlignment="1" applyProtection="1">
      <alignment horizontal="center" vertical="center" wrapText="1"/>
      <protection locked="0" hidden="1"/>
    </xf>
    <xf numFmtId="0" fontId="64" fillId="0" borderId="20" xfId="0" applyFont="1" applyFill="1" applyBorder="1" applyAlignment="1" applyProtection="1">
      <alignment horizontal="center" vertical="center" wrapText="1"/>
      <protection locked="0" hidden="1"/>
    </xf>
    <xf numFmtId="0" fontId="64" fillId="0" borderId="11" xfId="0" applyFont="1" applyFill="1" applyBorder="1" applyAlignment="1" applyProtection="1">
      <alignment horizontal="center" vertical="center" wrapText="1"/>
      <protection locked="0" hidden="1"/>
    </xf>
    <xf numFmtId="0" fontId="64" fillId="0" borderId="12" xfId="0" applyFont="1" applyFill="1" applyBorder="1" applyAlignment="1" applyProtection="1">
      <alignment horizontal="center" vertical="center" wrapText="1"/>
      <protection locked="0" hidden="1"/>
    </xf>
    <xf numFmtId="0" fontId="64" fillId="0" borderId="13" xfId="0" applyFont="1" applyFill="1" applyBorder="1" applyAlignment="1" applyProtection="1">
      <alignment horizontal="center" vertical="center" wrapText="1"/>
      <protection locked="0" hidden="1"/>
    </xf>
    <xf numFmtId="0" fontId="67" fillId="0" borderId="14" xfId="0" applyFont="1" applyFill="1" applyBorder="1" applyAlignment="1" applyProtection="1">
      <alignment horizontal="left" vertical="center" wrapText="1"/>
      <protection locked="0" hidden="1"/>
    </xf>
    <xf numFmtId="0" fontId="67" fillId="0" borderId="0" xfId="0" applyFont="1" applyFill="1" applyBorder="1" applyAlignment="1" applyProtection="1">
      <alignment horizontal="left" vertical="center" wrapText="1"/>
      <protection locked="0" hidden="1"/>
    </xf>
    <xf numFmtId="0" fontId="61" fillId="0" borderId="42" xfId="0" applyFont="1" applyFill="1" applyBorder="1" applyAlignment="1" applyProtection="1">
      <alignment horizontal="center" vertical="center" wrapText="1"/>
      <protection locked="0" hidden="1"/>
    </xf>
    <xf numFmtId="0" fontId="61" fillId="0" borderId="14" xfId="0" applyFont="1" applyFill="1" applyBorder="1" applyAlignment="1" applyProtection="1">
      <alignment horizontal="center" vertical="center" wrapText="1"/>
      <protection locked="0" hidden="1"/>
    </xf>
    <xf numFmtId="0" fontId="61" fillId="0" borderId="58" xfId="0" applyFont="1" applyFill="1" applyBorder="1" applyAlignment="1" applyProtection="1">
      <alignment horizontal="center" vertical="center" wrapText="1"/>
      <protection locked="0" hidden="1"/>
    </xf>
    <xf numFmtId="0" fontId="61" fillId="0" borderId="29" xfId="0" applyFont="1" applyFill="1" applyBorder="1" applyAlignment="1" applyProtection="1">
      <alignment horizontal="center" vertical="center" wrapText="1"/>
      <protection locked="0" hidden="1"/>
    </xf>
    <xf numFmtId="0" fontId="61" fillId="0" borderId="20" xfId="0" applyFont="1" applyFill="1" applyBorder="1" applyAlignment="1" applyProtection="1">
      <alignment horizontal="center" vertical="center" wrapText="1"/>
      <protection locked="0" hidden="1"/>
    </xf>
    <xf numFmtId="0" fontId="61" fillId="0" borderId="56" xfId="0" applyFont="1" applyFill="1" applyBorder="1" applyAlignment="1" applyProtection="1">
      <alignment horizontal="center" vertical="center" wrapText="1"/>
      <protection locked="0" hidden="1"/>
    </xf>
    <xf numFmtId="0" fontId="71" fillId="0" borderId="14" xfId="0" applyFont="1" applyFill="1" applyBorder="1" applyAlignment="1" applyProtection="1">
      <alignment horizontal="center" vertical="center" wrapText="1"/>
      <protection locked="0" hidden="1"/>
    </xf>
    <xf numFmtId="0" fontId="71" fillId="0" borderId="0" xfId="0" applyFont="1" applyFill="1" applyAlignment="1" applyProtection="1">
      <alignment horizontal="center" vertical="center" wrapText="1"/>
      <protection locked="0" hidden="1"/>
    </xf>
    <xf numFmtId="0" fontId="61" fillId="0" borderId="10" xfId="0" applyFont="1" applyFill="1" applyBorder="1" applyAlignment="1" applyProtection="1">
      <alignment horizontal="center" vertical="center" wrapText="1"/>
      <protection locked="0" hidden="1"/>
    </xf>
    <xf numFmtId="0" fontId="61" fillId="0" borderId="30" xfId="0" applyFont="1" applyFill="1" applyBorder="1" applyAlignment="1" applyProtection="1">
      <alignment horizontal="center" vertical="center" wrapText="1"/>
      <protection locked="0" hidden="1"/>
    </xf>
    <xf numFmtId="0" fontId="63" fillId="0" borderId="14" xfId="0" applyFont="1" applyFill="1" applyBorder="1" applyAlignment="1" applyProtection="1">
      <alignment horizontal="center" vertical="center" wrapText="1"/>
      <protection locked="0" hidden="1"/>
    </xf>
    <xf numFmtId="0" fontId="63" fillId="0" borderId="10" xfId="0" applyFont="1" applyFill="1" applyBorder="1" applyAlignment="1" applyProtection="1">
      <alignment horizontal="center" vertical="center" wrapText="1"/>
      <protection locked="0" hidden="1"/>
    </xf>
    <xf numFmtId="0" fontId="63" fillId="0" borderId="0" xfId="0" applyFont="1" applyFill="1" applyBorder="1" applyAlignment="1" applyProtection="1">
      <alignment horizontal="center" vertical="center" wrapText="1"/>
      <protection locked="0" hidden="1"/>
    </xf>
    <xf numFmtId="0" fontId="63" fillId="0" borderId="27" xfId="0" applyFont="1" applyFill="1" applyBorder="1" applyAlignment="1" applyProtection="1">
      <alignment horizontal="center" vertical="center" wrapText="1"/>
      <protection locked="0" hidden="1"/>
    </xf>
    <xf numFmtId="0" fontId="63" fillId="0" borderId="8" xfId="0" applyFont="1" applyFill="1" applyBorder="1" applyAlignment="1" applyProtection="1">
      <alignment horizontal="center" vertical="center" wrapText="1"/>
      <protection locked="0" hidden="1"/>
    </xf>
    <xf numFmtId="0" fontId="63" fillId="0" borderId="49" xfId="0" applyFont="1" applyFill="1" applyBorder="1" applyAlignment="1" applyProtection="1">
      <alignment horizontal="center" vertical="center" wrapText="1"/>
      <protection locked="0" hidden="1"/>
    </xf>
    <xf numFmtId="180" fontId="64" fillId="0" borderId="28" xfId="0" applyNumberFormat="1" applyFont="1" applyFill="1" applyBorder="1" applyAlignment="1" applyProtection="1">
      <alignment horizontal="center" vertical="center" wrapText="1"/>
      <protection locked="0" hidden="1"/>
    </xf>
    <xf numFmtId="180" fontId="64" fillId="0" borderId="7" xfId="0" applyNumberFormat="1" applyFont="1" applyFill="1" applyBorder="1" applyAlignment="1" applyProtection="1">
      <alignment horizontal="center" vertical="center" wrapText="1"/>
      <protection locked="0" hidden="1"/>
    </xf>
    <xf numFmtId="0" fontId="64" fillId="0" borderId="19" xfId="0" applyFont="1" applyFill="1" applyBorder="1" applyAlignment="1" applyProtection="1">
      <alignment horizontal="center" vertical="center" wrapText="1"/>
      <protection locked="0" hidden="1"/>
    </xf>
    <xf numFmtId="0" fontId="64" fillId="0" borderId="21" xfId="0" applyFont="1" applyFill="1" applyBorder="1" applyAlignment="1" applyProtection="1">
      <alignment horizontal="center" vertical="center" wrapText="1"/>
      <protection locked="0" hidden="1"/>
    </xf>
    <xf numFmtId="0" fontId="11" fillId="0" borderId="0" xfId="0" applyFont="1" applyBorder="1" applyAlignment="1" applyProtection="1">
      <alignment horizontal="center" vertical="center" shrinkToFit="1"/>
      <protection locked="0" hidden="1"/>
    </xf>
    <xf numFmtId="0" fontId="18" fillId="2" borderId="0" xfId="0" applyFont="1" applyFill="1" applyBorder="1" applyAlignment="1" applyProtection="1">
      <alignment horizontal="left" vertical="center" shrinkToFit="1"/>
      <protection locked="0" hidden="1"/>
    </xf>
    <xf numFmtId="0" fontId="12" fillId="0" borderId="7" xfId="0" applyFont="1" applyBorder="1" applyAlignment="1" applyProtection="1">
      <alignment horizontal="center" vertical="center" wrapText="1"/>
      <protection locked="0" hidden="1"/>
    </xf>
    <xf numFmtId="0" fontId="12" fillId="0" borderId="7" xfId="0" applyFont="1" applyBorder="1" applyAlignment="1" applyProtection="1">
      <alignment horizontal="center" vertical="top" wrapText="1"/>
      <protection locked="0" hidden="1"/>
    </xf>
    <xf numFmtId="0" fontId="12" fillId="0" borderId="7" xfId="0" applyFont="1" applyFill="1" applyBorder="1" applyAlignment="1" applyProtection="1">
      <alignment horizontal="center" vertical="center" wrapText="1"/>
      <protection locked="0" hidden="1"/>
    </xf>
    <xf numFmtId="0" fontId="12" fillId="0" borderId="7" xfId="0" applyFont="1" applyBorder="1" applyAlignment="1" applyProtection="1">
      <alignment horizontal="center" vertical="center"/>
      <protection locked="0" hidden="1"/>
    </xf>
    <xf numFmtId="14" fontId="7" fillId="0" borderId="7" xfId="0" applyNumberFormat="1" applyFont="1" applyBorder="1" applyAlignment="1" applyProtection="1">
      <alignment horizontal="center" vertical="center" wrapText="1"/>
      <protection locked="0" hidden="1"/>
    </xf>
    <xf numFmtId="0" fontId="7" fillId="0" borderId="7" xfId="0" applyFont="1" applyBorder="1" applyAlignment="1" applyProtection="1">
      <alignment horizontal="center" vertical="center" wrapText="1"/>
      <protection locked="0" hidden="1"/>
    </xf>
    <xf numFmtId="0" fontId="91" fillId="0" borderId="7" xfId="0" applyFont="1" applyBorder="1" applyAlignment="1" applyProtection="1">
      <alignment horizontal="center" vertical="center" wrapText="1"/>
      <protection locked="0" hidden="1"/>
    </xf>
    <xf numFmtId="0" fontId="91" fillId="0" borderId="5" xfId="0" applyFont="1" applyBorder="1" applyAlignment="1" applyProtection="1">
      <alignment horizontal="center" vertical="center" wrapText="1"/>
      <protection locked="0" hidden="1"/>
    </xf>
    <xf numFmtId="0" fontId="91" fillId="0" borderId="28" xfId="0" applyFont="1" applyBorder="1" applyAlignment="1" applyProtection="1">
      <alignment horizontal="center" vertical="center" wrapText="1"/>
      <protection locked="0" hidden="1"/>
    </xf>
    <xf numFmtId="0" fontId="14" fillId="0" borderId="23" xfId="0" applyFont="1" applyBorder="1" applyAlignment="1" applyProtection="1">
      <alignment horizontal="center" vertical="center" wrapText="1"/>
      <protection locked="0" hidden="1"/>
    </xf>
    <xf numFmtId="0" fontId="14" fillId="0" borderId="30" xfId="0" applyFont="1" applyBorder="1" applyAlignment="1" applyProtection="1">
      <alignment horizontal="center" vertical="center" wrapText="1"/>
      <protection locked="0" hidden="1"/>
    </xf>
    <xf numFmtId="0" fontId="13" fillId="0" borderId="22" xfId="0" applyFont="1" applyBorder="1" applyAlignment="1" applyProtection="1">
      <alignment horizontal="center" vertical="center" wrapText="1"/>
      <protection locked="0" hidden="1"/>
    </xf>
    <xf numFmtId="0" fontId="13" fillId="0" borderId="35" xfId="0" applyFont="1" applyBorder="1" applyAlignment="1" applyProtection="1">
      <alignment horizontal="center" vertical="center" wrapText="1"/>
      <protection locked="0" hidden="1"/>
    </xf>
    <xf numFmtId="0" fontId="13" fillId="0" borderId="23" xfId="0" applyFont="1" applyBorder="1" applyAlignment="1" applyProtection="1">
      <alignment horizontal="center" vertical="center" wrapText="1"/>
      <protection locked="0" hidden="1"/>
    </xf>
    <xf numFmtId="0" fontId="13" fillId="0" borderId="29" xfId="0" applyFont="1" applyBorder="1" applyAlignment="1" applyProtection="1">
      <alignment horizontal="center" vertical="center" wrapText="1"/>
      <protection locked="0" hidden="1"/>
    </xf>
    <xf numFmtId="0" fontId="13" fillId="0" borderId="20" xfId="0" applyFont="1" applyBorder="1" applyAlignment="1" applyProtection="1">
      <alignment horizontal="center" vertical="center" wrapText="1"/>
      <protection locked="0" hidden="1"/>
    </xf>
    <xf numFmtId="0" fontId="13" fillId="0" borderId="30"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protection locked="0" hidden="1"/>
    </xf>
    <xf numFmtId="0" fontId="14" fillId="0" borderId="5" xfId="0" applyFont="1" applyBorder="1" applyAlignment="1" applyProtection="1">
      <alignment horizontal="center" vertical="center" wrapText="1"/>
      <protection locked="0" hidden="1"/>
    </xf>
    <xf numFmtId="0" fontId="14" fillId="0" borderId="28" xfId="0" applyFont="1" applyBorder="1" applyAlignment="1" applyProtection="1">
      <alignment horizontal="center" vertical="center" wrapText="1"/>
      <protection locked="0" hidden="1"/>
    </xf>
    <xf numFmtId="0" fontId="91" fillId="0" borderId="22" xfId="0" applyFont="1" applyBorder="1" applyAlignment="1" applyProtection="1">
      <alignment horizontal="center" vertical="center" wrapText="1"/>
      <protection locked="0" hidden="1"/>
    </xf>
    <xf numFmtId="0" fontId="91" fillId="0" borderId="29" xfId="0" applyFont="1" applyBorder="1" applyAlignment="1" applyProtection="1">
      <alignment horizontal="center" vertical="center" wrapText="1"/>
      <protection locked="0" hidden="1"/>
    </xf>
    <xf numFmtId="0" fontId="7" fillId="0" borderId="8" xfId="0" applyFont="1" applyBorder="1" applyAlignment="1" applyProtection="1">
      <alignment horizontal="center" vertical="center" shrinkToFit="1"/>
      <protection locked="0" hidden="1"/>
    </xf>
    <xf numFmtId="0" fontId="7" fillId="0" borderId="8" xfId="0" applyFont="1" applyFill="1" applyBorder="1" applyAlignment="1" applyProtection="1">
      <alignment horizontal="center" vertical="center" shrinkToFit="1"/>
      <protection locked="0" hidden="1"/>
    </xf>
    <xf numFmtId="14" fontId="7" fillId="0" borderId="8" xfId="0" applyNumberFormat="1" applyFont="1" applyFill="1" applyBorder="1" applyAlignment="1" applyProtection="1">
      <alignment horizontal="left" vertical="center" shrinkToFit="1"/>
      <protection locked="0" hidden="1"/>
    </xf>
    <xf numFmtId="0" fontId="7" fillId="0" borderId="11" xfId="0" applyFont="1" applyFill="1" applyBorder="1" applyAlignment="1" applyProtection="1">
      <alignment horizontal="center" vertical="center"/>
      <protection locked="0" hidden="1"/>
    </xf>
    <xf numFmtId="0" fontId="7" fillId="0" borderId="12" xfId="0" applyFont="1" applyFill="1" applyBorder="1" applyAlignment="1" applyProtection="1">
      <alignment horizontal="center" vertical="center"/>
      <protection locked="0" hidden="1"/>
    </xf>
    <xf numFmtId="0" fontId="7" fillId="0" borderId="55" xfId="0" applyFont="1" applyFill="1" applyBorder="1" applyAlignment="1" applyProtection="1">
      <alignment horizontal="center" vertical="center"/>
      <protection locked="0" hidden="1"/>
    </xf>
    <xf numFmtId="0" fontId="9" fillId="6" borderId="32" xfId="0" applyFont="1" applyFill="1" applyBorder="1" applyAlignment="1" applyProtection="1">
      <alignment horizontal="left" vertical="center" wrapText="1"/>
      <protection locked="0" hidden="1"/>
    </xf>
    <xf numFmtId="0" fontId="9" fillId="0" borderId="33" xfId="0" applyFont="1" applyFill="1" applyBorder="1" applyAlignment="1" applyProtection="1">
      <alignment horizontal="left" vertical="center" wrapText="1"/>
      <protection locked="0" hidden="1"/>
    </xf>
    <xf numFmtId="0" fontId="9" fillId="0" borderId="32" xfId="0" applyFont="1" applyFill="1" applyBorder="1" applyAlignment="1" applyProtection="1">
      <alignment horizontal="left" vertical="center" wrapText="1"/>
      <protection locked="0" hidden="1"/>
    </xf>
    <xf numFmtId="0" fontId="9" fillId="0" borderId="34"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wrapText="1"/>
      <protection locked="0" hidden="1"/>
    </xf>
    <xf numFmtId="0" fontId="9" fillId="6" borderId="51" xfId="0" applyFont="1" applyFill="1" applyBorder="1" applyAlignment="1" applyProtection="1">
      <alignment horizontal="left" vertical="center" wrapText="1"/>
      <protection locked="0" hidden="1"/>
    </xf>
    <xf numFmtId="0" fontId="9" fillId="0" borderId="5" xfId="0" applyFont="1" applyBorder="1" applyAlignment="1" applyProtection="1">
      <alignment horizontal="center" vertical="center" wrapText="1"/>
      <protection locked="0" hidden="1"/>
    </xf>
    <xf numFmtId="0" fontId="9" fillId="0" borderId="25" xfId="0" applyFont="1" applyBorder="1" applyAlignment="1" applyProtection="1">
      <alignment horizontal="center" vertical="center" wrapText="1"/>
      <protection locked="0" hidden="1"/>
    </xf>
    <xf numFmtId="0" fontId="9" fillId="0" borderId="28" xfId="0" applyFont="1" applyBorder="1" applyAlignment="1" applyProtection="1">
      <alignment horizontal="center" vertical="center" wrapText="1"/>
      <protection locked="0" hidden="1"/>
    </xf>
    <xf numFmtId="0" fontId="9" fillId="0" borderId="51" xfId="0" applyFont="1" applyFill="1" applyBorder="1" applyAlignment="1" applyProtection="1">
      <alignment horizontal="left" vertical="center" wrapText="1"/>
      <protection locked="0" hidden="1"/>
    </xf>
    <xf numFmtId="0" fontId="9" fillId="6" borderId="35" xfId="0" applyFont="1" applyFill="1" applyBorder="1" applyAlignment="1" applyProtection="1">
      <alignment horizontal="left" vertical="center" wrapText="1"/>
      <protection locked="0" hidden="1"/>
    </xf>
    <xf numFmtId="0" fontId="9" fillId="0" borderId="7" xfId="0" applyFont="1" applyBorder="1" applyAlignment="1" applyProtection="1">
      <alignment horizontal="center" vertical="center" wrapText="1"/>
      <protection locked="0" hidden="1"/>
    </xf>
    <xf numFmtId="0" fontId="9" fillId="0" borderId="22" xfId="0" applyFont="1" applyFill="1" applyBorder="1" applyAlignment="1" applyProtection="1">
      <alignment horizontal="left" vertical="center" wrapText="1"/>
      <protection locked="0" hidden="1"/>
    </xf>
    <xf numFmtId="0" fontId="9" fillId="0" borderId="35" xfId="0" applyFont="1" applyFill="1" applyBorder="1" applyAlignment="1" applyProtection="1">
      <alignment horizontal="left" vertical="center" wrapText="1"/>
      <protection locked="0" hidden="1"/>
    </xf>
    <xf numFmtId="0" fontId="9" fillId="0" borderId="47" xfId="0" applyFont="1" applyFill="1" applyBorder="1" applyAlignment="1" applyProtection="1">
      <alignment horizontal="left" vertical="center" wrapText="1"/>
      <protection locked="0" hidden="1"/>
    </xf>
    <xf numFmtId="0" fontId="9" fillId="0" borderId="29" xfId="0" applyFont="1" applyFill="1" applyBorder="1" applyAlignment="1" applyProtection="1">
      <alignment horizontal="left" vertical="center" wrapText="1"/>
      <protection locked="0" hidden="1"/>
    </xf>
    <xf numFmtId="0" fontId="9" fillId="0" borderId="20" xfId="0" applyFont="1" applyFill="1" applyBorder="1" applyAlignment="1" applyProtection="1">
      <alignment horizontal="left" vertical="center" wrapText="1"/>
      <protection locked="0" hidden="1"/>
    </xf>
    <xf numFmtId="0" fontId="9" fillId="0" borderId="56"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protection locked="0" hidden="1"/>
    </xf>
    <xf numFmtId="0" fontId="9" fillId="6" borderId="32" xfId="0" applyFont="1" applyFill="1" applyBorder="1" applyAlignment="1" applyProtection="1">
      <alignment horizontal="left" vertical="center"/>
      <protection locked="0" hidden="1"/>
    </xf>
    <xf numFmtId="0" fontId="9" fillId="0" borderId="33" xfId="0" applyFont="1" applyFill="1" applyBorder="1" applyAlignment="1" applyProtection="1">
      <alignment horizontal="left" vertical="center"/>
      <protection locked="0" hidden="1"/>
    </xf>
    <xf numFmtId="0" fontId="9" fillId="0" borderId="32" xfId="0" applyFont="1" applyFill="1" applyBorder="1" applyAlignment="1" applyProtection="1">
      <alignment horizontal="left" vertical="center"/>
      <protection locked="0" hidden="1"/>
    </xf>
    <xf numFmtId="0" fontId="9" fillId="0" borderId="51" xfId="0" applyFont="1" applyFill="1" applyBorder="1" applyAlignment="1" applyProtection="1">
      <alignment horizontal="left" vertical="center"/>
      <protection locked="0" hidden="1"/>
    </xf>
    <xf numFmtId="0" fontId="9" fillId="6" borderId="30" xfId="0" applyFont="1" applyFill="1" applyBorder="1" applyAlignment="1" applyProtection="1">
      <alignment horizontal="left" vertical="center" wrapText="1"/>
      <protection locked="0" hidden="1"/>
    </xf>
    <xf numFmtId="0" fontId="9" fillId="6" borderId="28" xfId="0" applyFont="1" applyFill="1" applyBorder="1" applyAlignment="1" applyProtection="1">
      <alignment horizontal="left" vertical="center" wrapText="1"/>
      <protection locked="0" hidden="1"/>
    </xf>
    <xf numFmtId="0" fontId="9" fillId="6" borderId="46" xfId="0" applyFont="1" applyFill="1" applyBorder="1" applyAlignment="1" applyProtection="1">
      <alignment horizontal="left" vertical="center" wrapText="1"/>
      <protection locked="0" hidden="1"/>
    </xf>
    <xf numFmtId="0" fontId="9" fillId="6" borderId="30" xfId="0" applyFont="1" applyFill="1" applyBorder="1" applyAlignment="1" applyProtection="1">
      <alignment vertical="center"/>
      <protection locked="0" hidden="1"/>
    </xf>
    <xf numFmtId="0" fontId="9" fillId="6" borderId="28" xfId="0" applyFont="1" applyFill="1" applyBorder="1" applyAlignment="1" applyProtection="1">
      <alignment vertical="center"/>
      <protection locked="0" hidden="1"/>
    </xf>
    <xf numFmtId="0" fontId="9" fillId="6" borderId="46" xfId="0" applyFont="1" applyFill="1" applyBorder="1" applyAlignment="1" applyProtection="1">
      <alignment vertical="center"/>
      <protection locked="0" hidden="1"/>
    </xf>
    <xf numFmtId="0" fontId="9" fillId="6" borderId="22" xfId="0" applyFont="1" applyFill="1" applyBorder="1" applyAlignment="1" applyProtection="1">
      <alignment horizontal="left" vertical="center" wrapText="1"/>
      <protection locked="0" hidden="1"/>
    </xf>
    <xf numFmtId="0" fontId="9" fillId="6" borderId="47"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protection locked="0" hidden="1"/>
    </xf>
    <xf numFmtId="0" fontId="9" fillId="6" borderId="7" xfId="0" applyFont="1" applyFill="1" applyBorder="1" applyAlignment="1" applyProtection="1">
      <alignment horizontal="left" vertical="center"/>
      <protection locked="0" hidden="1"/>
    </xf>
    <xf numFmtId="0" fontId="9" fillId="6" borderId="44" xfId="0" applyFont="1" applyFill="1" applyBorder="1" applyAlignment="1" applyProtection="1">
      <alignment horizontal="left" vertical="center"/>
      <protection locked="0" hidden="1"/>
    </xf>
    <xf numFmtId="0" fontId="9" fillId="0" borderId="40" xfId="0" applyFont="1" applyBorder="1" applyAlignment="1" applyProtection="1">
      <alignment horizontal="center" vertical="center" wrapText="1"/>
      <protection locked="0" hidden="1"/>
    </xf>
    <xf numFmtId="0" fontId="9" fillId="0" borderId="24" xfId="0" applyFont="1" applyBorder="1" applyAlignment="1" applyProtection="1">
      <alignment horizontal="center" vertical="center" wrapText="1"/>
      <protection locked="0" hidden="1"/>
    </xf>
    <xf numFmtId="0" fontId="9" fillId="0" borderId="19"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26" fillId="0" borderId="0" xfId="0" applyFont="1" applyFill="1" applyBorder="1" applyAlignment="1" applyProtection="1">
      <alignment horizontal="center" vertical="center" wrapText="1"/>
      <protection locked="0" hidden="1"/>
    </xf>
    <xf numFmtId="0" fontId="7" fillId="7" borderId="0" xfId="0" applyFont="1" applyFill="1" applyAlignment="1" applyProtection="1">
      <alignment horizontal="left" vertical="center" wrapText="1"/>
      <protection hidden="1"/>
    </xf>
    <xf numFmtId="0" fontId="7" fillId="0" borderId="0" xfId="0" applyFont="1" applyAlignment="1" applyProtection="1">
      <alignment horizontal="center" vertical="center"/>
      <protection hidden="1"/>
    </xf>
    <xf numFmtId="0" fontId="9" fillId="0" borderId="17" xfId="0" applyFont="1" applyFill="1" applyBorder="1" applyAlignment="1" applyProtection="1">
      <alignment horizontal="left" vertical="center"/>
      <protection locked="0" hidden="1"/>
    </xf>
    <xf numFmtId="0" fontId="9" fillId="0" borderId="16" xfId="0" applyFont="1" applyFill="1" applyBorder="1" applyAlignment="1" applyProtection="1">
      <alignment horizontal="left" vertical="center"/>
      <protection locked="0" hidden="1"/>
    </xf>
    <xf numFmtId="0" fontId="9" fillId="0" borderId="57" xfId="0" applyFont="1" applyFill="1" applyBorder="1" applyAlignment="1" applyProtection="1">
      <alignment horizontal="left" vertical="center"/>
      <protection locked="0" hidden="1"/>
    </xf>
    <xf numFmtId="0" fontId="9" fillId="6" borderId="32" xfId="0" applyFont="1" applyFill="1" applyBorder="1" applyAlignment="1" applyProtection="1">
      <alignment vertical="center" wrapText="1"/>
      <protection locked="0" hidden="1"/>
    </xf>
    <xf numFmtId="0" fontId="9" fillId="6" borderId="51" xfId="0" applyFont="1" applyFill="1" applyBorder="1" applyAlignment="1" applyProtection="1">
      <alignment vertical="center" wrapText="1"/>
      <protection locked="0" hidden="1"/>
    </xf>
    <xf numFmtId="0" fontId="11" fillId="0" borderId="0" xfId="0" applyFont="1" applyFill="1" applyBorder="1" applyAlignment="1" applyProtection="1">
      <alignment horizontal="center" vertical="center" shrinkToFit="1"/>
      <protection locked="0" hidden="1"/>
    </xf>
    <xf numFmtId="0" fontId="18" fillId="0" borderId="0" xfId="0" applyFont="1" applyFill="1" applyBorder="1" applyAlignment="1" applyProtection="1">
      <alignment horizontal="center" vertical="center" shrinkToFit="1"/>
      <protection locked="0" hidden="1"/>
    </xf>
    <xf numFmtId="0" fontId="20" fillId="0" borderId="7" xfId="0" applyFont="1" applyFill="1" applyBorder="1" applyAlignment="1" applyProtection="1">
      <alignment horizontal="center" vertical="center" wrapText="1"/>
      <protection locked="0" hidden="1"/>
    </xf>
    <xf numFmtId="0" fontId="7" fillId="0" borderId="28" xfId="0" applyFont="1" applyFill="1" applyBorder="1" applyAlignment="1" applyProtection="1">
      <alignment horizontal="center" vertical="center" wrapText="1"/>
      <protection locked="0" hidden="1"/>
    </xf>
    <xf numFmtId="0" fontId="86" fillId="0" borderId="33" xfId="0" applyFont="1" applyFill="1" applyBorder="1" applyAlignment="1" applyProtection="1">
      <alignment horizontal="center" vertical="center" wrapText="1"/>
      <protection locked="0" hidden="1"/>
    </xf>
    <xf numFmtId="0" fontId="86" fillId="0" borderId="32" xfId="0" applyFont="1" applyFill="1" applyBorder="1" applyAlignment="1" applyProtection="1">
      <alignment horizontal="center" vertical="center" wrapText="1"/>
      <protection locked="0" hidden="1"/>
    </xf>
    <xf numFmtId="0" fontId="86" fillId="0" borderId="34"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7" fillId="6" borderId="31" xfId="0" applyFont="1" applyFill="1" applyBorder="1" applyAlignment="1" applyProtection="1">
      <alignment horizontal="left" vertical="center" wrapText="1"/>
      <protection locked="0" hidden="1"/>
    </xf>
    <xf numFmtId="0" fontId="8" fillId="6" borderId="32" xfId="0" applyFont="1" applyFill="1" applyBorder="1" applyAlignment="1" applyProtection="1">
      <alignment horizontal="left" vertical="center" wrapText="1"/>
      <protection locked="0" hidden="1"/>
    </xf>
    <xf numFmtId="0" fontId="8" fillId="6" borderId="51" xfId="0" applyFont="1" applyFill="1" applyBorder="1" applyAlignment="1" applyProtection="1">
      <alignment horizontal="left" vertical="center" wrapText="1"/>
      <protection locked="0" hidden="1"/>
    </xf>
    <xf numFmtId="0" fontId="7" fillId="0" borderId="0" xfId="0" applyFont="1" applyFill="1" applyAlignment="1" applyProtection="1">
      <alignment horizontal="center" vertical="center"/>
      <protection hidden="1"/>
    </xf>
    <xf numFmtId="0" fontId="7" fillId="0" borderId="19" xfId="0" applyFont="1" applyFill="1" applyBorder="1" applyAlignment="1" applyProtection="1">
      <alignment horizontal="center" vertical="center" wrapText="1"/>
      <protection locked="0" hidden="1"/>
    </xf>
    <xf numFmtId="0" fontId="7" fillId="0" borderId="21" xfId="0" applyFont="1" applyFill="1" applyBorder="1" applyAlignment="1" applyProtection="1">
      <alignment horizontal="center" vertical="center" wrapText="1"/>
      <protection locked="0" hidden="1"/>
    </xf>
    <xf numFmtId="0" fontId="7" fillId="0" borderId="7" xfId="0" applyFont="1" applyFill="1" applyBorder="1" applyAlignment="1" applyProtection="1">
      <alignment horizontal="center" vertical="center" wrapText="1"/>
      <protection locked="0" hidden="1"/>
    </xf>
    <xf numFmtId="0" fontId="86" fillId="0" borderId="26" xfId="0" applyFont="1" applyFill="1" applyBorder="1" applyAlignment="1" applyProtection="1">
      <alignment horizontal="center" vertical="center" wrapText="1"/>
      <protection locked="0" hidden="1"/>
    </xf>
    <xf numFmtId="0" fontId="86" fillId="0" borderId="29" xfId="0" applyFont="1" applyFill="1" applyBorder="1" applyAlignment="1" applyProtection="1">
      <alignment horizontal="center" vertical="center" wrapText="1"/>
      <protection locked="0" hidden="1"/>
    </xf>
    <xf numFmtId="0" fontId="86" fillId="0" borderId="28" xfId="0" applyFont="1" applyFill="1" applyBorder="1" applyAlignment="1" applyProtection="1">
      <alignment horizontal="center" vertical="center" wrapText="1"/>
      <protection locked="0" hidden="1"/>
    </xf>
    <xf numFmtId="0" fontId="86" fillId="0" borderId="25" xfId="0" applyFont="1" applyFill="1" applyBorder="1" applyAlignment="1" applyProtection="1">
      <alignment horizontal="center" vertical="center" wrapText="1"/>
      <protection locked="0" hidden="1"/>
    </xf>
    <xf numFmtId="0" fontId="24" fillId="2" borderId="45" xfId="0" applyFont="1" applyFill="1" applyBorder="1" applyAlignment="1" applyProtection="1">
      <alignment horizontal="center" vertical="center" wrapText="1"/>
      <protection locked="0" hidden="1"/>
    </xf>
    <xf numFmtId="0" fontId="24" fillId="2" borderId="46" xfId="0" applyFont="1" applyFill="1" applyBorder="1" applyAlignment="1" applyProtection="1">
      <alignment horizontal="center" vertical="center" wrapText="1"/>
      <protection locked="0" hidden="1"/>
    </xf>
    <xf numFmtId="0" fontId="7" fillId="0" borderId="0" xfId="40" applyFont="1" applyAlignment="1" applyProtection="1">
      <alignment horizontal="left" vertical="center"/>
      <protection locked="0" hidden="1"/>
    </xf>
    <xf numFmtId="0" fontId="7" fillId="0" borderId="33" xfId="40" applyFont="1" applyBorder="1" applyAlignment="1" applyProtection="1">
      <alignment horizontal="left" vertical="center" wrapText="1"/>
      <protection locked="0" hidden="1"/>
    </xf>
    <xf numFmtId="0" fontId="7" fillId="0" borderId="32" xfId="40" applyFont="1" applyBorder="1" applyAlignment="1" applyProtection="1">
      <alignment horizontal="left" vertical="center" wrapText="1"/>
      <protection locked="0" hidden="1"/>
    </xf>
    <xf numFmtId="0" fontId="7" fillId="0" borderId="34" xfId="40" applyFont="1" applyBorder="1" applyAlignment="1" applyProtection="1">
      <alignment horizontal="left" vertical="center" wrapText="1"/>
      <protection locked="0" hidden="1"/>
    </xf>
    <xf numFmtId="0" fontId="7" fillId="0" borderId="41" xfId="40" applyFont="1" applyBorder="1" applyAlignment="1" applyProtection="1">
      <alignment horizontal="left" vertical="center" wrapText="1"/>
      <protection locked="0" hidden="1"/>
    </xf>
    <xf numFmtId="0" fontId="7" fillId="0" borderId="35" xfId="40" applyFont="1" applyBorder="1" applyAlignment="1" applyProtection="1">
      <alignment horizontal="left" vertical="center" wrapText="1"/>
      <protection locked="0" hidden="1"/>
    </xf>
    <xf numFmtId="0" fontId="7" fillId="0" borderId="87" xfId="40" applyFont="1" applyBorder="1" applyAlignment="1" applyProtection="1">
      <alignment horizontal="left" vertical="center" wrapText="1"/>
      <protection locked="0" hidden="1"/>
    </xf>
    <xf numFmtId="0" fontId="7" fillId="0" borderId="20" xfId="40" applyFont="1" applyBorder="1" applyAlignment="1" applyProtection="1">
      <alignment horizontal="left" vertical="center" wrapText="1"/>
      <protection locked="0" hidden="1"/>
    </xf>
    <xf numFmtId="0" fontId="7" fillId="0" borderId="22" xfId="40" applyFont="1" applyBorder="1" applyAlignment="1" applyProtection="1">
      <alignment horizontal="left" vertical="center" wrapText="1"/>
      <protection locked="0" hidden="1"/>
    </xf>
    <xf numFmtId="0" fontId="7" fillId="0" borderId="23" xfId="40" applyFont="1" applyBorder="1" applyAlignment="1" applyProtection="1">
      <alignment horizontal="left" vertical="center" wrapText="1"/>
      <protection locked="0" hidden="1"/>
    </xf>
    <xf numFmtId="0" fontId="7" fillId="0" borderId="29" xfId="40" applyFont="1" applyBorder="1" applyAlignment="1" applyProtection="1">
      <alignment horizontal="left" vertical="center" wrapText="1"/>
      <protection locked="0" hidden="1"/>
    </xf>
    <xf numFmtId="0" fontId="7" fillId="0" borderId="30" xfId="40" applyFont="1" applyBorder="1" applyAlignment="1" applyProtection="1">
      <alignment horizontal="left" vertical="center" wrapText="1"/>
      <protection locked="0" hidden="1"/>
    </xf>
    <xf numFmtId="0" fontId="55" fillId="6" borderId="22" xfId="40" applyFont="1" applyFill="1" applyBorder="1" applyAlignment="1" applyProtection="1">
      <alignment horizontal="left" vertical="top" wrapText="1"/>
      <protection locked="0" hidden="1"/>
    </xf>
    <xf numFmtId="0" fontId="9" fillId="6" borderId="35" xfId="40" applyFont="1" applyFill="1" applyBorder="1" applyAlignment="1" applyProtection="1">
      <alignment horizontal="left" vertical="top" wrapText="1"/>
      <protection locked="0" hidden="1"/>
    </xf>
    <xf numFmtId="0" fontId="9" fillId="6" borderId="47" xfId="40" applyFont="1" applyFill="1" applyBorder="1" applyAlignment="1" applyProtection="1">
      <alignment horizontal="left" vertical="top" wrapText="1"/>
      <protection locked="0" hidden="1"/>
    </xf>
    <xf numFmtId="0" fontId="9" fillId="6" borderId="26" xfId="40" applyFont="1" applyFill="1" applyBorder="1" applyAlignment="1" applyProtection="1">
      <alignment horizontal="left" vertical="top" wrapText="1"/>
      <protection locked="0" hidden="1"/>
    </xf>
    <xf numFmtId="0" fontId="9" fillId="6" borderId="0" xfId="40" applyFont="1" applyFill="1" applyBorder="1" applyAlignment="1" applyProtection="1">
      <alignment horizontal="left" vertical="top" wrapText="1"/>
      <protection locked="0" hidden="1"/>
    </xf>
    <xf numFmtId="0" fontId="9" fillId="6" borderId="88" xfId="40" applyFont="1" applyFill="1" applyBorder="1" applyAlignment="1" applyProtection="1">
      <alignment horizontal="left" vertical="top" wrapText="1"/>
      <protection locked="0" hidden="1"/>
    </xf>
    <xf numFmtId="0" fontId="9" fillId="6" borderId="36" xfId="40" applyFont="1" applyFill="1" applyBorder="1" applyAlignment="1" applyProtection="1">
      <alignment horizontal="left" vertical="top" wrapText="1"/>
      <protection locked="0" hidden="1"/>
    </xf>
    <xf numFmtId="0" fontId="9" fillId="6" borderId="8" xfId="40" applyFont="1" applyFill="1" applyBorder="1" applyAlignment="1" applyProtection="1">
      <alignment horizontal="left" vertical="top" wrapText="1"/>
      <protection locked="0" hidden="1"/>
    </xf>
    <xf numFmtId="0" fontId="9" fillId="6" borderId="48" xfId="40" applyFont="1" applyFill="1" applyBorder="1" applyAlignment="1" applyProtection="1">
      <alignment horizontal="left" vertical="top" wrapText="1"/>
      <protection locked="0" hidden="1"/>
    </xf>
    <xf numFmtId="0" fontId="7" fillId="0" borderId="15" xfId="40" applyFont="1" applyBorder="1" applyAlignment="1" applyProtection="1">
      <alignment horizontal="left" vertical="top" wrapText="1"/>
      <protection locked="0" hidden="1"/>
    </xf>
    <xf numFmtId="0" fontId="7" fillId="0" borderId="16" xfId="40" applyFont="1" applyBorder="1" applyAlignment="1" applyProtection="1">
      <alignment horizontal="left" vertical="top" wrapText="1"/>
      <protection locked="0" hidden="1"/>
    </xf>
    <xf numFmtId="0" fontId="7" fillId="0" borderId="17" xfId="40" applyFont="1" applyBorder="1" applyAlignment="1" applyProtection="1">
      <alignment horizontal="left" vertical="top" wrapText="1"/>
      <protection locked="0" hidden="1"/>
    </xf>
    <xf numFmtId="0" fontId="7" fillId="0" borderId="18" xfId="40" applyFont="1" applyBorder="1" applyAlignment="1" applyProtection="1">
      <alignment horizontal="left" vertical="top" wrapText="1"/>
      <protection locked="0" hidden="1"/>
    </xf>
    <xf numFmtId="0" fontId="7" fillId="0" borderId="7" xfId="40" applyFont="1" applyBorder="1" applyAlignment="1" applyProtection="1">
      <alignment horizontal="center" vertical="center" wrapText="1"/>
      <protection locked="0" hidden="1"/>
    </xf>
    <xf numFmtId="0" fontId="7" fillId="0" borderId="90" xfId="40" applyFont="1" applyBorder="1" applyAlignment="1" applyProtection="1">
      <alignment horizontal="center" vertical="center" wrapText="1"/>
      <protection locked="0" hidden="1"/>
    </xf>
    <xf numFmtId="0" fontId="7" fillId="0" borderId="45" xfId="40" applyFont="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17" fillId="0" borderId="35" xfId="40" applyFont="1" applyFill="1" applyBorder="1" applyAlignment="1" applyProtection="1">
      <alignment horizontal="left" vertical="center" shrinkToFit="1"/>
      <protection locked="0" hidden="1"/>
    </xf>
    <xf numFmtId="0" fontId="7" fillId="0" borderId="5" xfId="40" applyFont="1" applyBorder="1" applyAlignment="1" applyProtection="1">
      <alignment horizontal="center" vertical="center" wrapText="1"/>
      <protection locked="0" hidden="1"/>
    </xf>
    <xf numFmtId="0" fontId="7" fillId="0" borderId="25"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26" xfId="40" applyFont="1" applyBorder="1" applyAlignment="1" applyProtection="1">
      <alignment horizontal="center" vertical="center" wrapText="1"/>
      <protection locked="0" hidden="1"/>
    </xf>
    <xf numFmtId="0" fontId="7" fillId="0" borderId="27" xfId="40" applyFont="1" applyBorder="1" applyAlignment="1" applyProtection="1">
      <alignment horizontal="center" vertical="center" wrapText="1"/>
      <protection locked="0" hidden="1"/>
    </xf>
    <xf numFmtId="0" fontId="7" fillId="0" borderId="7" xfId="40" applyFont="1" applyFill="1" applyBorder="1" applyAlignment="1" applyProtection="1">
      <alignment horizontal="center" vertical="center" wrapText="1"/>
      <protection locked="0" hidden="1"/>
    </xf>
    <xf numFmtId="0" fontId="7" fillId="0" borderId="5"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28" xfId="40" applyFont="1" applyFill="1" applyBorder="1" applyAlignment="1" applyProtection="1">
      <alignment horizontal="center" vertical="center" wrapText="1"/>
      <protection locked="0" hidden="1"/>
    </xf>
    <xf numFmtId="0" fontId="17" fillId="0" borderId="5" xfId="40" applyFont="1" applyFill="1" applyBorder="1" applyAlignment="1" applyProtection="1">
      <alignment horizontal="center" vertical="center" wrapText="1"/>
      <protection locked="0" hidden="1"/>
    </xf>
    <xf numFmtId="0" fontId="17" fillId="0" borderId="25" xfId="40" applyFont="1" applyFill="1" applyBorder="1" applyAlignment="1" applyProtection="1">
      <alignment horizontal="center" vertical="center" wrapText="1"/>
      <protection locked="0" hidden="1"/>
    </xf>
    <xf numFmtId="0" fontId="17" fillId="0" borderId="28" xfId="40" applyFont="1" applyFill="1" applyBorder="1" applyAlignment="1" applyProtection="1">
      <alignment horizontal="center" vertical="center" wrapText="1"/>
      <protection locked="0" hidden="1"/>
    </xf>
    <xf numFmtId="0" fontId="7" fillId="0" borderId="40" xfId="40" applyFont="1" applyBorder="1" applyAlignment="1" applyProtection="1">
      <alignment horizontal="center" vertical="center" wrapText="1"/>
      <protection locked="0" hidden="1"/>
    </xf>
    <xf numFmtId="0" fontId="7" fillId="0" borderId="24" xfId="40" applyFont="1" applyBorder="1" applyAlignment="1" applyProtection="1">
      <alignment horizontal="center" vertical="center" wrapText="1"/>
      <protection locked="0" hidden="1"/>
    </xf>
    <xf numFmtId="0" fontId="7" fillId="0" borderId="19" xfId="40"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19" fillId="0" borderId="33" xfId="40" applyFont="1" applyBorder="1" applyAlignment="1" applyProtection="1">
      <alignment horizontal="center" vertical="center" wrapText="1"/>
      <protection locked="0" hidden="1"/>
    </xf>
    <xf numFmtId="0" fontId="19" fillId="0" borderId="32" xfId="40" applyFont="1" applyBorder="1" applyAlignment="1" applyProtection="1">
      <alignment horizontal="center" vertical="center" wrapText="1"/>
      <protection locked="0" hidden="1"/>
    </xf>
    <xf numFmtId="0" fontId="19" fillId="0" borderId="34" xfId="40" applyFont="1" applyBorder="1" applyAlignment="1" applyProtection="1">
      <alignment horizontal="center" vertical="center" wrapText="1"/>
      <protection locked="0" hidden="1"/>
    </xf>
    <xf numFmtId="0" fontId="19" fillId="0" borderId="7"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0" xfId="40" applyFont="1" applyBorder="1" applyAlignment="1" applyProtection="1">
      <alignment horizontal="center" vertical="center" wrapText="1"/>
      <protection locked="0" hidden="1"/>
    </xf>
    <xf numFmtId="0" fontId="19" fillId="0" borderId="37" xfId="40" applyFont="1" applyBorder="1" applyAlignment="1" applyProtection="1">
      <alignment horizontal="center" vertical="center" wrapText="1"/>
      <protection locked="0" hidden="1"/>
    </xf>
    <xf numFmtId="0" fontId="19" fillId="0" borderId="43" xfId="40" applyFont="1" applyBorder="1" applyAlignment="1" applyProtection="1">
      <alignment horizontal="center" vertical="center" wrapText="1"/>
      <protection locked="0" hidden="1"/>
    </xf>
    <xf numFmtId="0" fontId="19" fillId="0" borderId="31" xfId="40" applyFont="1" applyBorder="1" applyAlignment="1" applyProtection="1">
      <alignment horizontal="center" vertical="center" wrapText="1"/>
      <protection locked="0" hidden="1"/>
    </xf>
    <xf numFmtId="0" fontId="7" fillId="0" borderId="8" xfId="40" applyFont="1" applyBorder="1" applyAlignment="1" applyProtection="1">
      <alignment horizontal="center" vertical="center" shrinkToFit="1"/>
      <protection locked="0" hidden="1"/>
    </xf>
    <xf numFmtId="0" fontId="95" fillId="6" borderId="8" xfId="40" applyFont="1" applyFill="1" applyBorder="1" applyAlignment="1" applyProtection="1">
      <alignment horizontal="center" vertical="center" shrinkToFit="1"/>
      <protection locked="0" hidden="1"/>
    </xf>
    <xf numFmtId="0" fontId="7" fillId="0" borderId="8" xfId="40" applyFont="1" applyBorder="1" applyAlignment="1" applyProtection="1">
      <alignment horizontal="left" vertical="center" shrinkToFit="1"/>
      <protection locked="0" hidden="1"/>
    </xf>
    <xf numFmtId="14" fontId="19" fillId="0" borderId="7" xfId="40" applyNumberFormat="1" applyFont="1" applyBorder="1" applyAlignment="1" applyProtection="1">
      <alignment horizontal="center" vertical="center" wrapText="1"/>
      <protection locked="0" hidden="1"/>
    </xf>
    <xf numFmtId="0" fontId="19" fillId="0" borderId="44" xfId="40" applyFont="1" applyBorder="1" applyAlignment="1" applyProtection="1">
      <alignment horizontal="center" vertical="center" wrapText="1"/>
      <protection locked="0" hidden="1"/>
    </xf>
    <xf numFmtId="0" fontId="7" fillId="0" borderId="21" xfId="40" applyFont="1" applyBorder="1" applyAlignment="1" applyProtection="1">
      <alignment horizontal="center" vertical="center" wrapText="1"/>
      <protection locked="0" hidden="1"/>
    </xf>
    <xf numFmtId="0" fontId="7" fillId="0" borderId="44" xfId="40" applyFont="1" applyBorder="1" applyAlignment="1" applyProtection="1">
      <alignment horizontal="center" vertical="center" wrapText="1"/>
      <protection locked="0" hidden="1"/>
    </xf>
    <xf numFmtId="0" fontId="19" fillId="0" borderId="39" xfId="40" applyFont="1" applyBorder="1" applyAlignment="1" applyProtection="1">
      <alignment horizontal="center" vertical="center" wrapText="1"/>
      <protection locked="0" hidden="1"/>
    </xf>
    <xf numFmtId="0" fontId="19" fillId="0" borderId="12" xfId="40" applyFont="1" applyBorder="1" applyAlignment="1" applyProtection="1">
      <alignment horizontal="center" vertical="center" wrapText="1"/>
      <protection locked="0" hidden="1"/>
    </xf>
    <xf numFmtId="0" fontId="19" fillId="0" borderId="11" xfId="40" applyFont="1" applyBorder="1" applyAlignment="1" applyProtection="1">
      <alignment horizontal="center" vertical="center" wrapText="1"/>
      <protection locked="0" hidden="1"/>
    </xf>
    <xf numFmtId="0" fontId="19" fillId="0" borderId="13" xfId="40" applyFont="1" applyBorder="1" applyAlignment="1" applyProtection="1">
      <alignment horizontal="center" vertical="center" wrapText="1"/>
      <protection locked="0" hidden="1"/>
    </xf>
    <xf numFmtId="0" fontId="12" fillId="0" borderId="42" xfId="40" applyFont="1" applyBorder="1" applyAlignment="1" applyProtection="1">
      <alignment horizontal="center" vertical="center" wrapText="1"/>
      <protection locked="0" hidden="1"/>
    </xf>
    <xf numFmtId="0" fontId="12" fillId="0" borderId="14" xfId="40" applyFont="1" applyBorder="1" applyAlignment="1" applyProtection="1">
      <alignment horizontal="center" vertical="center" wrapText="1"/>
      <protection locked="0" hidden="1"/>
    </xf>
    <xf numFmtId="0" fontId="12" fillId="0" borderId="29" xfId="40" applyFont="1" applyBorder="1" applyAlignment="1" applyProtection="1">
      <alignment horizontal="center" vertical="center" wrapText="1"/>
      <protection locked="0" hidden="1"/>
    </xf>
    <xf numFmtId="0" fontId="12" fillId="0" borderId="20" xfId="40" applyFont="1" applyBorder="1" applyAlignment="1" applyProtection="1">
      <alignment horizontal="center" vertical="center" wrapText="1"/>
      <protection locked="0" hidden="1"/>
    </xf>
    <xf numFmtId="0" fontId="20" fillId="0" borderId="14" xfId="40" applyFont="1" applyBorder="1" applyAlignment="1" applyProtection="1">
      <alignment horizontal="center" vertical="center" wrapText="1"/>
      <protection locked="0" hidden="1"/>
    </xf>
    <xf numFmtId="0" fontId="20" fillId="0" borderId="10" xfId="40" applyFont="1" applyBorder="1" applyAlignment="1" applyProtection="1">
      <alignment horizontal="center" vertical="center" wrapText="1"/>
      <protection locked="0" hidden="1"/>
    </xf>
    <xf numFmtId="0" fontId="20" fillId="0" borderId="20" xfId="40" applyFont="1" applyBorder="1" applyAlignment="1" applyProtection="1">
      <alignment horizontal="center" vertical="center" wrapText="1"/>
      <protection locked="0" hidden="1"/>
    </xf>
    <xf numFmtId="0" fontId="20" fillId="0" borderId="30" xfId="40" applyFont="1" applyBorder="1" applyAlignment="1" applyProtection="1">
      <alignment horizontal="center" vertical="center" wrapText="1"/>
      <protection locked="0" hidden="1"/>
    </xf>
    <xf numFmtId="0" fontId="64" fillId="0" borderId="8" xfId="0" applyFont="1" applyFill="1" applyBorder="1" applyAlignment="1" applyProtection="1">
      <alignment horizontal="left" vertical="center" shrinkToFit="1"/>
      <protection locked="0" hidden="1"/>
    </xf>
    <xf numFmtId="0" fontId="64" fillId="0" borderId="9" xfId="0" applyFont="1" applyFill="1" applyBorder="1" applyAlignment="1" applyProtection="1">
      <alignment horizontal="center" vertical="center" wrapText="1"/>
      <protection locked="0" hidden="1"/>
    </xf>
    <xf numFmtId="0" fontId="64" fillId="0" borderId="10" xfId="0" applyFont="1" applyFill="1" applyBorder="1" applyAlignment="1" applyProtection="1">
      <alignment horizontal="center" vertical="center" wrapText="1"/>
      <protection locked="0" hidden="1"/>
    </xf>
    <xf numFmtId="0" fontId="64" fillId="0" borderId="37" xfId="0" applyFont="1" applyFill="1" applyBorder="1" applyAlignment="1" applyProtection="1">
      <alignment horizontal="center" vertical="center"/>
      <protection locked="0" hidden="1"/>
    </xf>
    <xf numFmtId="0" fontId="64" fillId="0" borderId="37" xfId="0" applyFont="1" applyFill="1" applyBorder="1" applyAlignment="1" applyProtection="1">
      <alignment horizontal="center" vertical="center" shrinkToFit="1"/>
      <protection locked="0" hidden="1"/>
    </xf>
    <xf numFmtId="0" fontId="94" fillId="0" borderId="8" xfId="0" applyFont="1" applyFill="1" applyBorder="1" applyAlignment="1" applyProtection="1">
      <alignment horizontal="center" vertical="center" shrinkToFit="1"/>
      <protection locked="0" hidden="1"/>
    </xf>
    <xf numFmtId="0" fontId="64" fillId="6" borderId="8" xfId="0" applyFont="1" applyFill="1" applyBorder="1" applyAlignment="1" applyProtection="1">
      <alignment horizontal="center" vertical="center" shrinkToFit="1"/>
      <protection locked="0" hidden="1"/>
    </xf>
    <xf numFmtId="0" fontId="64" fillId="0" borderId="8" xfId="0" applyFont="1" applyFill="1" applyBorder="1" applyAlignment="1" applyProtection="1">
      <alignment horizontal="center" vertical="center" shrinkToFit="1"/>
      <protection locked="0" hidden="1"/>
    </xf>
    <xf numFmtId="0" fontId="64" fillId="0" borderId="37" xfId="0" applyFont="1" applyFill="1" applyBorder="1" applyAlignment="1" applyProtection="1">
      <alignment horizontal="center" vertical="center" wrapText="1"/>
      <protection locked="0" hidden="1"/>
    </xf>
    <xf numFmtId="0" fontId="64" fillId="0" borderId="43"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center" vertical="top" wrapText="1"/>
      <protection locked="0" hidden="1"/>
    </xf>
    <xf numFmtId="0" fontId="64" fillId="0" borderId="16" xfId="0" applyFont="1" applyFill="1" applyBorder="1" applyAlignment="1" applyProtection="1">
      <alignment horizontal="center" vertical="top" wrapText="1"/>
      <protection locked="0" hidden="1"/>
    </xf>
    <xf numFmtId="0" fontId="64" fillId="0" borderId="17" xfId="0" applyFont="1" applyFill="1" applyBorder="1" applyAlignment="1" applyProtection="1">
      <alignment horizontal="center" vertical="center" wrapText="1"/>
      <protection locked="0" hidden="1"/>
    </xf>
    <xf numFmtId="0" fontId="64" fillId="0" borderId="16" xfId="0" applyFont="1" applyFill="1" applyBorder="1" applyAlignment="1" applyProtection="1">
      <alignment horizontal="center" vertical="center" wrapText="1"/>
      <protection locked="0" hidden="1"/>
    </xf>
    <xf numFmtId="0" fontId="64" fillId="0" borderId="18" xfId="0" applyFont="1" applyFill="1" applyBorder="1" applyAlignment="1" applyProtection="1">
      <alignment horizontal="center" vertical="center" wrapText="1"/>
      <protection locked="0" hidden="1"/>
    </xf>
    <xf numFmtId="0" fontId="64" fillId="0" borderId="38" xfId="0" applyFont="1" applyFill="1" applyBorder="1" applyAlignment="1" applyProtection="1">
      <alignment horizontal="center" vertical="center"/>
      <protection locked="0" hidden="1"/>
    </xf>
    <xf numFmtId="0" fontId="64" fillId="0" borderId="38" xfId="0" applyFont="1" applyFill="1" applyBorder="1" applyAlignment="1" applyProtection="1">
      <alignment horizontal="center" vertical="center" shrinkToFit="1"/>
      <protection locked="0" hidden="1"/>
    </xf>
    <xf numFmtId="14" fontId="70" fillId="0" borderId="38" xfId="0" applyNumberFormat="1" applyFont="1" applyFill="1" applyBorder="1" applyAlignment="1" applyProtection="1">
      <alignment horizontal="center" vertical="center" wrapText="1"/>
      <protection locked="0" hidden="1"/>
    </xf>
    <xf numFmtId="0" fontId="70" fillId="0" borderId="50" xfId="0" applyFont="1" applyFill="1" applyBorder="1" applyAlignment="1" applyProtection="1">
      <alignment horizontal="center" vertical="center" wrapText="1"/>
      <protection locked="0" hidden="1"/>
    </xf>
    <xf numFmtId="0" fontId="64" fillId="0" borderId="46" xfId="0" applyFont="1" applyFill="1" applyBorder="1" applyAlignment="1" applyProtection="1">
      <alignment horizontal="center" vertical="center" wrapText="1"/>
      <protection locked="0" hidden="1"/>
    </xf>
    <xf numFmtId="0" fontId="62" fillId="0" borderId="22" xfId="0" applyFont="1" applyFill="1" applyBorder="1" applyAlignment="1" applyProtection="1">
      <alignment horizontal="center" vertical="center" wrapText="1"/>
      <protection locked="0" hidden="1"/>
    </xf>
    <xf numFmtId="0" fontId="62" fillId="0" borderId="35" xfId="0" applyFont="1" applyFill="1" applyBorder="1" applyAlignment="1" applyProtection="1">
      <alignment horizontal="center" vertical="center" wrapText="1"/>
      <protection locked="0" hidden="1"/>
    </xf>
    <xf numFmtId="0" fontId="62" fillId="0" borderId="23" xfId="0" applyFont="1" applyFill="1" applyBorder="1" applyAlignment="1" applyProtection="1">
      <alignment horizontal="center" vertical="center" wrapText="1"/>
      <protection locked="0" hidden="1"/>
    </xf>
    <xf numFmtId="0" fontId="62" fillId="0" borderId="7" xfId="0" applyFont="1" applyFill="1" applyBorder="1" applyAlignment="1" applyProtection="1">
      <alignment horizontal="center" vertical="center" wrapText="1"/>
      <protection locked="0" hidden="1"/>
    </xf>
    <xf numFmtId="0" fontId="62" fillId="0" borderId="44" xfId="0" applyFont="1" applyFill="1" applyBorder="1" applyAlignment="1" applyProtection="1">
      <alignment horizontal="center" vertical="center" wrapText="1"/>
      <protection locked="0" hidden="1"/>
    </xf>
    <xf numFmtId="0" fontId="91" fillId="0" borderId="5" xfId="0" applyFont="1" applyFill="1" applyBorder="1" applyAlignment="1" applyProtection="1">
      <alignment horizontal="center" vertical="center" wrapText="1"/>
      <protection locked="0" hidden="1"/>
    </xf>
    <xf numFmtId="0" fontId="91" fillId="0" borderId="25" xfId="0" applyFont="1" applyFill="1" applyBorder="1" applyAlignment="1" applyProtection="1">
      <alignment horizontal="center" vertical="center" wrapText="1"/>
      <protection locked="0" hidden="1"/>
    </xf>
    <xf numFmtId="0" fontId="91" fillId="0" borderId="28" xfId="0" applyFont="1" applyFill="1" applyBorder="1" applyAlignment="1" applyProtection="1">
      <alignment horizontal="center" vertical="center" wrapText="1"/>
      <protection locked="0" hidden="1"/>
    </xf>
    <xf numFmtId="0" fontId="64" fillId="0" borderId="0" xfId="0" applyFont="1" applyFill="1" applyAlignment="1" applyProtection="1">
      <alignment horizontal="left" vertical="center"/>
      <protection locked="0" hidden="1"/>
    </xf>
    <xf numFmtId="0" fontId="17" fillId="0" borderId="0" xfId="0" applyFont="1" applyFill="1" applyBorder="1" applyAlignment="1" applyProtection="1">
      <alignment horizontal="center" vertical="center" wrapText="1"/>
      <protection locked="0" hidden="1"/>
    </xf>
    <xf numFmtId="0" fontId="62" fillId="0" borderId="21" xfId="0" applyFont="1" applyFill="1" applyBorder="1" applyAlignment="1" applyProtection="1">
      <alignment horizontal="center" vertical="center" wrapText="1"/>
      <protection locked="0" hidden="1"/>
    </xf>
    <xf numFmtId="0" fontId="62" fillId="0" borderId="24" xfId="0" applyFont="1" applyFill="1" applyBorder="1" applyAlignment="1" applyProtection="1">
      <alignment horizontal="center" vertical="center" wrapText="1"/>
      <protection locked="0" hidden="1"/>
    </xf>
    <xf numFmtId="0" fontId="62" fillId="0" borderId="19" xfId="0" applyFont="1" applyFill="1" applyBorder="1" applyAlignment="1" applyProtection="1">
      <alignment horizontal="center" vertical="center" wrapText="1"/>
      <protection locked="0" hidden="1"/>
    </xf>
    <xf numFmtId="0" fontId="62" fillId="0" borderId="5" xfId="0" applyFont="1" applyFill="1" applyBorder="1" applyAlignment="1" applyProtection="1">
      <alignment horizontal="center" vertical="center" wrapText="1"/>
      <protection locked="0" hidden="1"/>
    </xf>
    <xf numFmtId="0" fontId="62" fillId="0" borderId="25" xfId="0" applyFont="1" applyFill="1" applyBorder="1" applyAlignment="1" applyProtection="1">
      <alignment horizontal="center" vertical="center" wrapText="1"/>
      <protection locked="0" hidden="1"/>
    </xf>
    <xf numFmtId="0" fontId="62" fillId="0" borderId="28"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0" fillId="0" borderId="32" xfId="0" applyFont="1" applyFill="1" applyBorder="1" applyAlignment="1" applyProtection="1">
      <alignment horizontal="left" vertical="center" shrinkToFit="1"/>
      <protection locked="0" hidden="1"/>
    </xf>
    <xf numFmtId="0" fontId="64" fillId="6" borderId="22" xfId="0" applyFont="1" applyFill="1" applyBorder="1" applyAlignment="1" applyProtection="1">
      <alignment horizontal="left" vertical="top" wrapText="1"/>
      <protection locked="0" hidden="1"/>
    </xf>
    <xf numFmtId="0" fontId="64" fillId="6" borderId="35" xfId="0" applyFont="1" applyFill="1" applyBorder="1" applyAlignment="1" applyProtection="1">
      <alignment horizontal="left" vertical="top" wrapText="1"/>
      <protection locked="0" hidden="1"/>
    </xf>
    <xf numFmtId="0" fontId="64" fillId="6" borderId="47" xfId="0" applyFont="1" applyFill="1" applyBorder="1" applyAlignment="1" applyProtection="1">
      <alignment horizontal="left" vertical="top" wrapText="1"/>
      <protection locked="0" hidden="1"/>
    </xf>
    <xf numFmtId="0" fontId="64" fillId="6" borderId="36" xfId="0" applyFont="1" applyFill="1" applyBorder="1" applyAlignment="1" applyProtection="1">
      <alignment horizontal="left" vertical="top" wrapText="1"/>
      <protection locked="0" hidden="1"/>
    </xf>
    <xf numFmtId="0" fontId="64" fillId="6" borderId="8" xfId="0" applyFont="1" applyFill="1" applyBorder="1" applyAlignment="1" applyProtection="1">
      <alignment horizontal="left" vertical="top" wrapText="1"/>
      <protection locked="0" hidden="1"/>
    </xf>
    <xf numFmtId="0" fontId="64" fillId="6" borderId="48" xfId="0" applyFont="1" applyFill="1" applyBorder="1" applyAlignment="1" applyProtection="1">
      <alignment horizontal="left" vertical="top" wrapText="1"/>
      <protection locked="0" hidden="1"/>
    </xf>
    <xf numFmtId="0" fontId="62" fillId="0" borderId="23" xfId="0" applyFont="1" applyFill="1" applyBorder="1" applyAlignment="1" applyProtection="1">
      <alignment horizontal="center" vertical="center"/>
      <protection locked="0" hidden="1"/>
    </xf>
    <xf numFmtId="0" fontId="62" fillId="0" borderId="26" xfId="0" applyFont="1" applyFill="1" applyBorder="1" applyAlignment="1" applyProtection="1">
      <alignment horizontal="center" vertical="center"/>
      <protection locked="0" hidden="1"/>
    </xf>
    <xf numFmtId="0" fontId="62" fillId="0" borderId="27" xfId="0" applyFont="1" applyFill="1" applyBorder="1" applyAlignment="1" applyProtection="1">
      <alignment horizontal="center" vertical="center"/>
      <protection locked="0" hidden="1"/>
    </xf>
    <xf numFmtId="0" fontId="62" fillId="0" borderId="29" xfId="0" applyFont="1" applyFill="1" applyBorder="1" applyAlignment="1" applyProtection="1">
      <alignment horizontal="center" vertical="center"/>
      <protection locked="0" hidden="1"/>
    </xf>
    <xf numFmtId="0" fontId="62" fillId="0" borderId="30" xfId="0" applyFont="1" applyFill="1" applyBorder="1" applyAlignment="1" applyProtection="1">
      <alignment horizontal="center" vertical="center"/>
      <protection locked="0" hidden="1"/>
    </xf>
    <xf numFmtId="0" fontId="69" fillId="0" borderId="14" xfId="0" applyFont="1" applyFill="1" applyBorder="1" applyAlignment="1" applyProtection="1">
      <alignment horizontal="center" vertical="center" wrapText="1"/>
      <protection locked="0" hidden="1"/>
    </xf>
    <xf numFmtId="0" fontId="69" fillId="0" borderId="10" xfId="0" applyFont="1" applyFill="1" applyBorder="1" applyAlignment="1" applyProtection="1">
      <alignment horizontal="center" vertical="center" wrapText="1"/>
      <protection locked="0" hidden="1"/>
    </xf>
    <xf numFmtId="0" fontId="69" fillId="0" borderId="8" xfId="0" applyFont="1" applyFill="1" applyBorder="1" applyAlignment="1" applyProtection="1">
      <alignment horizontal="center" vertical="center" wrapText="1"/>
      <protection locked="0" hidden="1"/>
    </xf>
    <xf numFmtId="0" fontId="69" fillId="0" borderId="49" xfId="0" applyFont="1" applyFill="1" applyBorder="1" applyAlignment="1" applyProtection="1">
      <alignment horizontal="center" vertical="center" wrapText="1"/>
      <protection locked="0" hidden="1"/>
    </xf>
    <xf numFmtId="0" fontId="69" fillId="0" borderId="42" xfId="0" applyFont="1" applyFill="1" applyBorder="1" applyAlignment="1" applyProtection="1">
      <alignment horizontal="center" vertical="center" wrapText="1"/>
      <protection locked="0" hidden="1"/>
    </xf>
    <xf numFmtId="0" fontId="69" fillId="0" borderId="36"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left" vertical="center" wrapText="1"/>
      <protection locked="0" hidden="1"/>
    </xf>
    <xf numFmtId="0" fontId="64" fillId="0" borderId="16" xfId="0" applyFont="1" applyFill="1" applyBorder="1" applyAlignment="1" applyProtection="1">
      <alignment horizontal="left" vertical="center" wrapText="1"/>
      <protection locked="0" hidden="1"/>
    </xf>
    <xf numFmtId="0" fontId="64" fillId="0" borderId="17" xfId="0" applyFont="1" applyFill="1" applyBorder="1" applyAlignment="1" applyProtection="1">
      <alignment horizontal="left" vertical="center" wrapText="1"/>
      <protection locked="0" hidden="1"/>
    </xf>
    <xf numFmtId="0" fontId="67" fillId="0" borderId="31" xfId="0" applyFont="1" applyFill="1" applyBorder="1" applyAlignment="1" applyProtection="1">
      <alignment horizontal="left" vertical="center" wrapText="1"/>
      <protection locked="0" hidden="1"/>
    </xf>
    <xf numFmtId="0" fontId="67" fillId="0" borderId="32" xfId="0" applyFont="1" applyFill="1" applyBorder="1" applyAlignment="1" applyProtection="1">
      <alignment horizontal="left" vertical="center" wrapText="1"/>
      <protection locked="0" hidden="1"/>
    </xf>
    <xf numFmtId="0" fontId="67" fillId="0" borderId="51" xfId="0" applyFont="1" applyFill="1" applyBorder="1" applyAlignment="1" applyProtection="1">
      <alignment horizontal="left" vertical="center" wrapText="1"/>
      <protection locked="0" hidden="1"/>
    </xf>
    <xf numFmtId="0" fontId="64" fillId="0" borderId="31" xfId="0" applyFont="1" applyFill="1" applyBorder="1" applyAlignment="1" applyProtection="1">
      <alignment horizontal="left" vertical="center" wrapText="1"/>
      <protection locked="0" hidden="1"/>
    </xf>
    <xf numFmtId="0" fontId="64" fillId="0" borderId="32" xfId="0" applyFont="1" applyFill="1" applyBorder="1" applyAlignment="1" applyProtection="1">
      <alignment horizontal="left" vertical="center" wrapText="1"/>
      <protection locked="0" hidden="1"/>
    </xf>
    <xf numFmtId="0" fontId="64" fillId="0" borderId="33" xfId="0" applyFont="1" applyFill="1" applyBorder="1" applyAlignment="1" applyProtection="1">
      <alignment horizontal="left" vertical="center" wrapText="1"/>
      <protection locked="0" hidden="1"/>
    </xf>
    <xf numFmtId="0" fontId="72" fillId="0" borderId="5" xfId="0" applyFont="1" applyFill="1" applyBorder="1" applyAlignment="1" applyProtection="1">
      <alignment horizontal="center" vertical="center" wrapText="1"/>
      <protection locked="0" hidden="1"/>
    </xf>
    <xf numFmtId="0" fontId="72" fillId="0" borderId="25" xfId="0" applyFont="1" applyFill="1" applyBorder="1" applyAlignment="1" applyProtection="1">
      <alignment horizontal="center" vertical="center" wrapText="1"/>
      <protection locked="0" hidden="1"/>
    </xf>
    <xf numFmtId="0" fontId="72" fillId="0" borderId="28" xfId="0" applyFont="1" applyFill="1" applyBorder="1" applyAlignment="1" applyProtection="1">
      <alignment horizontal="center" vertical="center" wrapText="1"/>
      <protection locked="0" hidden="1"/>
    </xf>
    <xf numFmtId="0" fontId="19" fillId="0" borderId="31" xfId="40" applyFont="1" applyFill="1" applyBorder="1" applyAlignment="1" applyProtection="1">
      <alignment horizontal="center" vertical="center" wrapText="1"/>
      <protection locked="0" hidden="1"/>
    </xf>
    <xf numFmtId="0" fontId="19" fillId="0" borderId="32" xfId="40" applyFont="1" applyFill="1" applyBorder="1" applyAlignment="1" applyProtection="1">
      <alignment horizontal="center" vertical="center" wrapText="1"/>
      <protection locked="0" hidden="1"/>
    </xf>
    <xf numFmtId="0" fontId="19" fillId="0" borderId="34" xfId="40" applyFont="1" applyFill="1" applyBorder="1" applyAlignment="1" applyProtection="1">
      <alignment horizontal="center" vertical="center" wrapText="1"/>
      <protection locked="0" hidden="1"/>
    </xf>
    <xf numFmtId="0" fontId="12" fillId="0" borderId="33" xfId="40" applyFont="1" applyFill="1" applyBorder="1" applyAlignment="1" applyProtection="1">
      <alignment horizontal="right" vertical="center" wrapText="1"/>
      <protection locked="0" hidden="1"/>
    </xf>
    <xf numFmtId="0" fontId="12" fillId="0" borderId="32" xfId="40" applyFont="1" applyFill="1" applyBorder="1" applyAlignment="1" applyProtection="1">
      <alignment horizontal="right" vertical="center" wrapText="1"/>
      <protection locked="0" hidden="1"/>
    </xf>
    <xf numFmtId="0" fontId="7" fillId="0" borderId="33"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left" vertical="center" wrapText="1" shrinkToFit="1"/>
      <protection locked="0" hidden="1"/>
    </xf>
    <xf numFmtId="0" fontId="12" fillId="0" borderId="0" xfId="40" applyFont="1" applyFill="1" applyAlignment="1" applyProtection="1">
      <alignment horizontal="left" vertical="center"/>
      <protection locked="0" hidden="1"/>
    </xf>
    <xf numFmtId="0" fontId="7" fillId="0" borderId="0" xfId="40" applyFont="1" applyFill="1" applyAlignment="1" applyProtection="1">
      <alignment horizontal="center" vertical="center"/>
      <protection hidden="1"/>
    </xf>
    <xf numFmtId="0" fontId="19" fillId="0" borderId="31" xfId="40" applyFont="1" applyFill="1" applyBorder="1" applyAlignment="1" applyProtection="1">
      <alignment horizontal="left" vertical="center" wrapText="1"/>
      <protection locked="0" hidden="1"/>
    </xf>
    <xf numFmtId="0" fontId="23" fillId="0" borderId="32" xfId="40" applyFont="1" applyFill="1" applyBorder="1" applyAlignment="1" applyProtection="1">
      <alignment horizontal="left" vertical="center" wrapText="1"/>
      <protection locked="0" hidden="1"/>
    </xf>
    <xf numFmtId="0" fontId="23" fillId="0" borderId="51" xfId="40" applyFont="1" applyFill="1" applyBorder="1" applyAlignment="1" applyProtection="1">
      <alignment horizontal="left" vertical="center" wrapText="1"/>
      <protection locked="0" hidden="1"/>
    </xf>
    <xf numFmtId="0" fontId="12" fillId="0" borderId="41" xfId="40" applyFont="1" applyFill="1" applyBorder="1" applyAlignment="1" applyProtection="1">
      <alignment horizontal="left" vertical="center" wrapText="1"/>
      <protection locked="0" hidden="1"/>
    </xf>
    <xf numFmtId="0" fontId="12" fillId="0" borderId="35" xfId="40" applyFont="1" applyFill="1" applyBorder="1" applyAlignment="1" applyProtection="1">
      <alignment horizontal="left" vertical="center" wrapText="1"/>
      <protection locked="0" hidden="1"/>
    </xf>
    <xf numFmtId="0" fontId="12" fillId="0" borderId="87"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12" fillId="0" borderId="33" xfId="40" applyFont="1" applyFill="1" applyBorder="1" applyAlignment="1" applyProtection="1">
      <alignment horizontal="left" vertical="top" wrapText="1"/>
      <protection locked="0" hidden="1"/>
    </xf>
    <xf numFmtId="0" fontId="12" fillId="0" borderId="32" xfId="40" applyFont="1" applyFill="1" applyBorder="1" applyAlignment="1" applyProtection="1">
      <alignment horizontal="left" vertical="top" wrapText="1"/>
      <protection locked="0" hidden="1"/>
    </xf>
    <xf numFmtId="0" fontId="12" fillId="0" borderId="34" xfId="40" applyFont="1" applyFill="1" applyBorder="1" applyAlignment="1" applyProtection="1">
      <alignment horizontal="left" vertical="top" wrapText="1"/>
      <protection locked="0" hidden="1"/>
    </xf>
    <xf numFmtId="0" fontId="7" fillId="6" borderId="22" xfId="40" applyFont="1" applyFill="1" applyBorder="1" applyAlignment="1" applyProtection="1">
      <alignment horizontal="left" vertical="top" wrapText="1"/>
      <protection locked="0" hidden="1"/>
    </xf>
    <xf numFmtId="0" fontId="7" fillId="6" borderId="35" xfId="40" applyFont="1" applyFill="1" applyBorder="1" applyAlignment="1" applyProtection="1">
      <alignment horizontal="left" vertical="top" wrapText="1"/>
      <protection locked="0" hidden="1"/>
    </xf>
    <xf numFmtId="0" fontId="7" fillId="6" borderId="47" xfId="40" applyFont="1" applyFill="1" applyBorder="1" applyAlignment="1" applyProtection="1">
      <alignment horizontal="left" vertical="top" wrapText="1"/>
      <protection locked="0" hidden="1"/>
    </xf>
    <xf numFmtId="0" fontId="7" fillId="6" borderId="26" xfId="40" applyFont="1" applyFill="1" applyBorder="1" applyAlignment="1" applyProtection="1">
      <alignment horizontal="left" vertical="top" wrapText="1"/>
      <protection locked="0" hidden="1"/>
    </xf>
    <xf numFmtId="0" fontId="7" fillId="6" borderId="0" xfId="40" applyFont="1" applyFill="1" applyAlignment="1" applyProtection="1">
      <alignment horizontal="left" vertical="top" wrapText="1"/>
      <protection locked="0" hidden="1"/>
    </xf>
    <xf numFmtId="0" fontId="7" fillId="6" borderId="88" xfId="40" applyFont="1" applyFill="1" applyBorder="1" applyAlignment="1" applyProtection="1">
      <alignment horizontal="left" vertical="top" wrapText="1"/>
      <protection locked="0" hidden="1"/>
    </xf>
    <xf numFmtId="0" fontId="12" fillId="0" borderId="89" xfId="40" applyFont="1" applyFill="1" applyBorder="1" applyAlignment="1" applyProtection="1">
      <alignment horizontal="left" vertical="center" wrapText="1"/>
      <protection locked="0" hidden="1"/>
    </xf>
    <xf numFmtId="0" fontId="12" fillId="0" borderId="8" xfId="40" applyFont="1" applyFill="1" applyBorder="1" applyAlignment="1" applyProtection="1">
      <alignment horizontal="left" vertical="center" wrapText="1"/>
      <protection locked="0" hidden="1"/>
    </xf>
    <xf numFmtId="0" fontId="12" fillId="0" borderId="22" xfId="40" applyFont="1" applyFill="1" applyBorder="1" applyAlignment="1" applyProtection="1">
      <alignment horizontal="left" vertical="center" wrapText="1"/>
      <protection locked="0" hidden="1"/>
    </xf>
    <xf numFmtId="0" fontId="12" fillId="0" borderId="23" xfId="40" applyFont="1" applyFill="1" applyBorder="1" applyAlignment="1" applyProtection="1">
      <alignment horizontal="left" vertical="center" wrapText="1"/>
      <protection locked="0" hidden="1"/>
    </xf>
    <xf numFmtId="0" fontId="12" fillId="0" borderId="36" xfId="40" applyFont="1" applyFill="1" applyBorder="1" applyAlignment="1" applyProtection="1">
      <alignment horizontal="left" vertical="center" wrapText="1"/>
      <protection locked="0" hidden="1"/>
    </xf>
    <xf numFmtId="0" fontId="12" fillId="0" borderId="49" xfId="40" applyFont="1" applyFill="1" applyBorder="1" applyAlignment="1" applyProtection="1">
      <alignment horizontal="left" vertical="center" wrapText="1"/>
      <protection locked="0" hidden="1"/>
    </xf>
    <xf numFmtId="0" fontId="23" fillId="6" borderId="8" xfId="40" applyFont="1" applyFill="1" applyBorder="1" applyAlignment="1" applyProtection="1">
      <alignment horizontal="center" vertical="center" wrapText="1"/>
      <protection locked="0" hidden="1"/>
    </xf>
    <xf numFmtId="0" fontId="23" fillId="0" borderId="8" xfId="40" applyFont="1" applyFill="1" applyBorder="1" applyAlignment="1" applyProtection="1">
      <alignment horizontal="center" vertical="center" wrapText="1"/>
      <protection locked="0" hidden="1"/>
    </xf>
    <xf numFmtId="0" fontId="23" fillId="0" borderId="48" xfId="40" applyFont="1" applyFill="1" applyBorder="1" applyAlignment="1" applyProtection="1">
      <alignment horizontal="center" vertical="center" wrapText="1"/>
      <protection locked="0" hidden="1"/>
    </xf>
    <xf numFmtId="0" fontId="86" fillId="0" borderId="54" xfId="40" applyFont="1" applyFill="1" applyBorder="1" applyAlignment="1" applyProtection="1">
      <alignment horizontal="center" vertical="center" wrapText="1"/>
      <protection locked="0" hidden="1"/>
    </xf>
    <xf numFmtId="0" fontId="86" fillId="0" borderId="28" xfId="40" applyFont="1" applyFill="1" applyBorder="1" applyAlignment="1" applyProtection="1">
      <alignment horizontal="center" vertical="center" wrapText="1"/>
      <protection locked="0" hidden="1"/>
    </xf>
    <xf numFmtId="0" fontId="86" fillId="0" borderId="25" xfId="40" applyFont="1" applyFill="1" applyBorder="1" applyAlignment="1" applyProtection="1">
      <alignment horizontal="center" vertical="center" wrapText="1"/>
      <protection locked="0" hidden="1"/>
    </xf>
    <xf numFmtId="0" fontId="7" fillId="0" borderId="19" xfId="40" applyFont="1" applyFill="1" applyBorder="1" applyAlignment="1" applyProtection="1">
      <alignment horizontal="center" vertical="center" wrapText="1"/>
      <protection locked="0" hidden="1"/>
    </xf>
    <xf numFmtId="0" fontId="7" fillId="0" borderId="21" xfId="40" applyFont="1" applyFill="1" applyBorder="1" applyAlignment="1" applyProtection="1">
      <alignment horizontal="center" vertical="center" wrapText="1"/>
      <protection locked="0" hidden="1"/>
    </xf>
    <xf numFmtId="0" fontId="7" fillId="0" borderId="26" xfId="40" applyFont="1" applyFill="1" applyBorder="1" applyAlignment="1" applyProtection="1">
      <alignment horizontal="center" vertical="center" wrapText="1"/>
      <protection locked="0" hidden="1"/>
    </xf>
    <xf numFmtId="0" fontId="7" fillId="0" borderId="27" xfId="40" applyFont="1" applyFill="1" applyBorder="1" applyAlignment="1" applyProtection="1">
      <alignment horizontal="center" vertical="center" wrapText="1"/>
      <protection locked="0" hidden="1"/>
    </xf>
    <xf numFmtId="0" fontId="7" fillId="0" borderId="29" xfId="40" applyFont="1" applyFill="1" applyBorder="1" applyAlignment="1" applyProtection="1">
      <alignment horizontal="center" vertical="center" wrapText="1"/>
      <protection locked="0" hidden="1"/>
    </xf>
    <xf numFmtId="0" fontId="7" fillId="0" borderId="30" xfId="40" applyFont="1" applyFill="1" applyBorder="1" applyAlignment="1" applyProtection="1">
      <alignment horizontal="center" vertical="center" wrapText="1"/>
      <protection locked="0" hidden="1"/>
    </xf>
    <xf numFmtId="0" fontId="12" fillId="0" borderId="53" xfId="40" applyFont="1" applyFill="1" applyBorder="1" applyAlignment="1" applyProtection="1">
      <alignment horizontal="center" vertical="center" wrapText="1"/>
      <protection locked="0" hidden="1"/>
    </xf>
    <xf numFmtId="0" fontId="12" fillId="0" borderId="38" xfId="40" applyFont="1" applyFill="1" applyBorder="1" applyAlignment="1" applyProtection="1">
      <alignment horizontal="center" vertical="center" wrapText="1"/>
      <protection locked="0" hidden="1"/>
    </xf>
    <xf numFmtId="0" fontId="12" fillId="0" borderId="36" xfId="40" applyFont="1" applyFill="1" applyBorder="1" applyAlignment="1" applyProtection="1">
      <alignment horizontal="center" vertical="center" wrapText="1"/>
      <protection locked="0" hidden="1"/>
    </xf>
    <xf numFmtId="0" fontId="12" fillId="0" borderId="8" xfId="40" applyFont="1" applyFill="1" applyBorder="1" applyAlignment="1" applyProtection="1">
      <alignment horizontal="center" vertical="center" wrapText="1"/>
      <protection locked="0" hidden="1"/>
    </xf>
    <xf numFmtId="0" fontId="59" fillId="0" borderId="49" xfId="40" applyFont="1" applyFill="1" applyBorder="1" applyAlignment="1">
      <alignment horizontal="center" vertical="center" wrapText="1"/>
    </xf>
    <xf numFmtId="0" fontId="12" fillId="0" borderId="17" xfId="40" applyFont="1" applyFill="1" applyBorder="1" applyAlignment="1" applyProtection="1">
      <alignment horizontal="center" vertical="center" wrapText="1"/>
      <protection locked="0" hidden="1"/>
    </xf>
    <xf numFmtId="0" fontId="12" fillId="0" borderId="18" xfId="40" applyFont="1" applyFill="1" applyBorder="1" applyAlignment="1" applyProtection="1">
      <alignment horizontal="center" vertical="center" wrapText="1"/>
      <protection locked="0" hidden="1"/>
    </xf>
    <xf numFmtId="0" fontId="12" fillId="0" borderId="52" xfId="40" applyFont="1" applyFill="1" applyBorder="1" applyAlignment="1" applyProtection="1">
      <alignment horizontal="center"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42" xfId="40" applyFont="1" applyFill="1" applyBorder="1" applyAlignment="1" applyProtection="1">
      <alignment horizontal="center" vertical="center" wrapText="1"/>
      <protection locked="0" hidden="1"/>
    </xf>
    <xf numFmtId="0" fontId="12" fillId="0" borderId="14" xfId="40" applyFont="1" applyFill="1" applyBorder="1" applyAlignment="1" applyProtection="1">
      <alignment horizontal="center" vertical="center" wrapText="1"/>
      <protection locked="0" hidden="1"/>
    </xf>
    <xf numFmtId="0" fontId="59" fillId="0" borderId="10" xfId="40" applyFont="1" applyFill="1" applyBorder="1" applyAlignment="1">
      <alignment horizontal="center" vertical="center" wrapText="1"/>
    </xf>
    <xf numFmtId="0" fontId="20" fillId="0" borderId="14" xfId="40" applyFont="1" applyFill="1" applyBorder="1" applyAlignment="1" applyProtection="1">
      <alignment horizontal="center" vertical="center" wrapText="1"/>
      <protection locked="0" hidden="1"/>
    </xf>
    <xf numFmtId="0" fontId="20" fillId="0" borderId="10" xfId="40" applyFont="1" applyFill="1" applyBorder="1" applyAlignment="1" applyProtection="1">
      <alignment horizontal="center" vertical="center" wrapText="1"/>
      <protection locked="0" hidden="1"/>
    </xf>
    <xf numFmtId="0" fontId="20" fillId="0" borderId="8" xfId="40" applyFont="1" applyFill="1" applyBorder="1" applyAlignment="1" applyProtection="1">
      <alignment horizontal="center" vertical="center" wrapText="1"/>
      <protection locked="0" hidden="1"/>
    </xf>
    <xf numFmtId="0" fontId="20" fillId="0" borderId="49" xfId="40" applyFont="1" applyFill="1" applyBorder="1" applyAlignment="1" applyProtection="1">
      <alignment horizontal="center" vertical="center" wrapText="1"/>
      <protection locked="0" hidden="1"/>
    </xf>
    <xf numFmtId="0" fontId="12" fillId="0" borderId="11" xfId="40" applyFont="1" applyFill="1" applyBorder="1" applyAlignment="1" applyProtection="1">
      <alignment horizontal="center" vertical="center" wrapText="1"/>
      <protection locked="0" hidden="1"/>
    </xf>
    <xf numFmtId="0" fontId="12" fillId="0" borderId="13" xfId="40" applyFont="1" applyFill="1" applyBorder="1" applyAlignment="1" applyProtection="1">
      <alignment horizontal="center" vertical="center" wrapText="1"/>
      <protection locked="0" hidden="1"/>
    </xf>
    <xf numFmtId="0" fontId="94" fillId="0" borderId="8" xfId="40" applyFont="1" applyFill="1" applyBorder="1" applyAlignment="1" applyProtection="1">
      <alignment horizontal="center" vertical="center" shrinkToFit="1"/>
      <protection locked="0" hidden="1"/>
    </xf>
    <xf numFmtId="0" fontId="12" fillId="6"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14" fontId="12" fillId="0" borderId="38" xfId="40" applyNumberFormat="1" applyFont="1" applyFill="1" applyBorder="1" applyAlignment="1" applyProtection="1">
      <alignment horizontal="center" vertical="center" wrapText="1"/>
      <protection locked="0" hidden="1"/>
    </xf>
    <xf numFmtId="0" fontId="12" fillId="0" borderId="50" xfId="40" applyFont="1" applyFill="1" applyBorder="1" applyAlignment="1" applyProtection="1">
      <alignment horizontal="center" vertical="center" wrapText="1"/>
      <protection locked="0" hidden="1"/>
    </xf>
    <xf numFmtId="0" fontId="12" fillId="0" borderId="43" xfId="40" applyFont="1" applyFill="1" applyBorder="1" applyAlignment="1" applyProtection="1">
      <alignment horizontal="center" vertical="center" wrapText="1"/>
      <protection locked="0" hidden="1"/>
    </xf>
    <xf numFmtId="0" fontId="23" fillId="0" borderId="46" xfId="40" applyFont="1" applyFill="1" applyBorder="1" applyAlignment="1" applyProtection="1">
      <alignment horizontal="center" vertical="center" wrapText="1"/>
      <protection locked="0" hidden="1"/>
    </xf>
    <xf numFmtId="0" fontId="23" fillId="0" borderId="44" xfId="40" applyFont="1" applyFill="1" applyBorder="1" applyAlignment="1" applyProtection="1">
      <alignment horizontal="center" vertical="center" wrapText="1"/>
      <protection locked="0" hidden="1"/>
    </xf>
    <xf numFmtId="0" fontId="11" fillId="0" borderId="8" xfId="40" applyFont="1" applyBorder="1" applyAlignment="1" applyProtection="1">
      <alignment horizontal="center" vertical="center" shrinkToFit="1"/>
      <protection locked="0" hidden="1"/>
    </xf>
    <xf numFmtId="0" fontId="18" fillId="2" borderId="8" xfId="40" applyFont="1" applyFill="1" applyBorder="1" applyAlignment="1" applyProtection="1">
      <alignment horizontal="left" vertical="center" shrinkToFit="1"/>
      <protection locked="0" hidden="1"/>
    </xf>
    <xf numFmtId="0" fontId="12" fillId="0" borderId="9" xfId="40" applyFont="1" applyBorder="1" applyAlignment="1" applyProtection="1">
      <alignment horizontal="center" vertical="center" wrapText="1"/>
      <protection locked="0" hidden="1"/>
    </xf>
    <xf numFmtId="0" fontId="12" fillId="0" borderId="10" xfId="40" applyFont="1" applyBorder="1" applyAlignment="1" applyProtection="1">
      <alignment horizontal="center" vertical="center" wrapText="1"/>
      <protection locked="0" hidden="1"/>
    </xf>
    <xf numFmtId="0" fontId="9" fillId="0" borderId="11" xfId="40" applyFont="1" applyBorder="1" applyAlignment="1" applyProtection="1">
      <alignment horizontal="center" vertical="center" wrapText="1"/>
      <protection locked="0" hidden="1"/>
    </xf>
    <xf numFmtId="0" fontId="9" fillId="0" borderId="12" xfId="40" applyFont="1" applyBorder="1" applyAlignment="1" applyProtection="1">
      <alignment horizontal="center" vertical="center" wrapText="1"/>
      <protection locked="0" hidden="1"/>
    </xf>
    <xf numFmtId="0" fontId="9" fillId="0" borderId="13" xfId="40" applyFont="1" applyBorder="1" applyAlignment="1" applyProtection="1">
      <alignment horizontal="center" vertical="center" wrapText="1"/>
      <protection locked="0" hidden="1"/>
    </xf>
    <xf numFmtId="0" fontId="13" fillId="0" borderId="14" xfId="40" applyFont="1" applyBorder="1" applyAlignment="1" applyProtection="1">
      <alignment horizontal="center" vertical="center" wrapText="1"/>
      <protection locked="0" hidden="1"/>
    </xf>
    <xf numFmtId="0" fontId="13" fillId="0" borderId="8" xfId="40" applyFont="1" applyBorder="1" applyAlignment="1" applyProtection="1">
      <alignment horizontal="center"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15" xfId="40" applyFont="1" applyBorder="1" applyAlignment="1" applyProtection="1">
      <alignment horizontal="center" vertical="top" wrapText="1"/>
      <protection locked="0" hidden="1"/>
    </xf>
    <xf numFmtId="0" fontId="12" fillId="0" borderId="16" xfId="40" applyFont="1" applyBorder="1" applyAlignment="1" applyProtection="1">
      <alignment horizontal="center" vertical="top" wrapText="1"/>
      <protection locked="0" hidden="1"/>
    </xf>
    <xf numFmtId="0" fontId="9" fillId="0" borderId="17" xfId="40" applyFont="1" applyFill="1" applyBorder="1" applyAlignment="1" applyProtection="1">
      <alignment horizontal="center" vertical="center" wrapText="1"/>
      <protection locked="0" hidden="1"/>
    </xf>
    <xf numFmtId="0" fontId="9" fillId="0" borderId="16" xfId="40" applyFont="1" applyFill="1" applyBorder="1" applyAlignment="1" applyProtection="1">
      <alignment horizontal="center" vertical="center" wrapText="1"/>
      <protection locked="0" hidden="1"/>
    </xf>
    <xf numFmtId="0" fontId="9" fillId="0" borderId="18" xfId="40" applyFont="1" applyFill="1" applyBorder="1" applyAlignment="1" applyProtection="1">
      <alignment horizontal="center"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19" xfId="40" applyFont="1" applyBorder="1" applyAlignment="1" applyProtection="1">
      <alignment horizontal="center" vertical="center" wrapText="1"/>
      <protection locked="0" hidden="1"/>
    </xf>
    <xf numFmtId="0" fontId="12" fillId="0" borderId="30" xfId="40" applyFont="1" applyBorder="1" applyAlignment="1" applyProtection="1">
      <alignment horizontal="center" vertical="center" wrapText="1"/>
      <protection locked="0" hidden="1"/>
    </xf>
    <xf numFmtId="0" fontId="14" fillId="0" borderId="5" xfId="40" applyFont="1" applyFill="1" applyBorder="1" applyAlignment="1" applyProtection="1">
      <alignment horizontal="center" vertical="center" wrapText="1"/>
      <protection locked="0" hidden="1"/>
    </xf>
    <xf numFmtId="0" fontId="14" fillId="0" borderId="25" xfId="40" applyFont="1" applyFill="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1" xfId="40" applyFont="1" applyBorder="1" applyAlignment="1" applyProtection="1">
      <alignment horizontal="center" vertical="center" wrapText="1"/>
      <protection locked="0" hidden="1"/>
    </xf>
    <xf numFmtId="0" fontId="14" fillId="0" borderId="24" xfId="40" applyFont="1" applyBorder="1" applyAlignment="1" applyProtection="1">
      <alignment horizontal="center" vertical="center" wrapText="1"/>
      <protection locked="0" hidden="1"/>
    </xf>
    <xf numFmtId="0" fontId="14" fillId="0" borderId="19" xfId="40" applyFont="1" applyBorder="1" applyAlignment="1" applyProtection="1">
      <alignment horizontal="center" vertical="center" wrapText="1"/>
      <protection locked="0" hidden="1"/>
    </xf>
    <xf numFmtId="0" fontId="14" fillId="0" borderId="5" xfId="40" applyFont="1" applyBorder="1" applyAlignment="1" applyProtection="1">
      <alignment horizontal="center" vertical="center" wrapText="1"/>
      <protection locked="0" hidden="1"/>
    </xf>
    <xf numFmtId="0" fontId="14" fillId="0" borderId="25" xfId="40" applyFont="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22" xfId="40" applyFont="1" applyBorder="1" applyAlignment="1" applyProtection="1">
      <alignment horizontal="center" vertical="center" wrapText="1"/>
      <protection locked="0" hidden="1"/>
    </xf>
    <xf numFmtId="0" fontId="14" fillId="0" borderId="23" xfId="40" applyFont="1" applyBorder="1" applyAlignment="1" applyProtection="1">
      <alignment horizontal="center" vertical="center"/>
      <protection locked="0" hidden="1"/>
    </xf>
    <xf numFmtId="0" fontId="14" fillId="0" borderId="26" xfId="40" applyFont="1" applyBorder="1" applyAlignment="1" applyProtection="1">
      <alignment horizontal="center" vertical="center"/>
      <protection locked="0" hidden="1"/>
    </xf>
    <xf numFmtId="0" fontId="14" fillId="0" borderId="27" xfId="40" applyFont="1" applyBorder="1" applyAlignment="1" applyProtection="1">
      <alignment horizontal="center" vertical="center"/>
      <protection locked="0" hidden="1"/>
    </xf>
    <xf numFmtId="0" fontId="14" fillId="0" borderId="29" xfId="40" applyFont="1" applyBorder="1" applyAlignment="1" applyProtection="1">
      <alignment horizontal="center" vertical="center"/>
      <protection locked="0" hidden="1"/>
    </xf>
    <xf numFmtId="0" fontId="14" fillId="0" borderId="30" xfId="40" applyFont="1" applyBorder="1" applyAlignment="1" applyProtection="1">
      <alignment horizontal="center" vertical="center"/>
      <protection locked="0" hidden="1"/>
    </xf>
    <xf numFmtId="0" fontId="14" fillId="0" borderId="7" xfId="40" applyFont="1" applyBorder="1" applyAlignment="1" applyProtection="1">
      <alignment horizontal="center" vertical="center" wrapText="1"/>
      <protection locked="0" hidden="1"/>
    </xf>
    <xf numFmtId="0" fontId="99" fillId="0" borderId="31" xfId="40" applyFont="1" applyFill="1" applyBorder="1" applyAlignment="1" applyProtection="1">
      <alignment horizontal="left" vertical="center" wrapText="1"/>
      <protection locked="0" hidden="1"/>
    </xf>
    <xf numFmtId="0" fontId="99" fillId="0" borderId="32" xfId="40" applyFont="1" applyFill="1" applyBorder="1" applyAlignment="1" applyProtection="1">
      <alignment horizontal="left" vertical="center" wrapText="1"/>
      <protection locked="0" hidden="1"/>
    </xf>
    <xf numFmtId="0" fontId="12" fillId="0" borderId="31" xfId="40" applyFont="1" applyBorder="1" applyAlignment="1" applyProtection="1">
      <alignment horizontal="center" vertical="center" wrapText="1"/>
      <protection locked="0" hidden="1"/>
    </xf>
    <xf numFmtId="0" fontId="12" fillId="0" borderId="32" xfId="40" applyFont="1" applyBorder="1" applyAlignment="1" applyProtection="1">
      <alignment horizontal="center" vertical="center" wrapText="1"/>
      <protection locked="0" hidden="1"/>
    </xf>
    <xf numFmtId="0" fontId="12" fillId="0" borderId="34" xfId="40" applyFont="1" applyBorder="1" applyAlignment="1" applyProtection="1">
      <alignment horizontal="center" vertical="center" wrapText="1"/>
      <protection locked="0" hidden="1"/>
    </xf>
    <xf numFmtId="0" fontId="18" fillId="6" borderId="22" xfId="40" applyFont="1" applyFill="1" applyBorder="1" applyAlignment="1" applyProtection="1">
      <alignment horizontal="left" vertical="top" wrapText="1"/>
      <protection locked="0" hidden="1"/>
    </xf>
    <xf numFmtId="0" fontId="18" fillId="6" borderId="35" xfId="40" applyFont="1" applyFill="1" applyBorder="1" applyAlignment="1" applyProtection="1">
      <alignment horizontal="left" vertical="top" wrapText="1"/>
      <protection locked="0" hidden="1"/>
    </xf>
    <xf numFmtId="0" fontId="18" fillId="6" borderId="36" xfId="40" applyFont="1" applyFill="1" applyBorder="1" applyAlignment="1" applyProtection="1">
      <alignment horizontal="left" vertical="top" wrapText="1"/>
      <protection locked="0" hidden="1"/>
    </xf>
    <xf numFmtId="0" fontId="18" fillId="6" borderId="8" xfId="40" applyFont="1" applyFill="1" applyBorder="1" applyAlignment="1" applyProtection="1">
      <alignment horizontal="left" vertical="top" wrapText="1"/>
      <protection locked="0" hidden="1"/>
    </xf>
    <xf numFmtId="0" fontId="12" fillId="0" borderId="15" xfId="40" applyFont="1" applyBorder="1" applyAlignment="1" applyProtection="1">
      <alignment horizontal="left" vertical="center" wrapText="1"/>
      <protection locked="0" hidden="1"/>
    </xf>
    <xf numFmtId="0" fontId="12" fillId="0" borderId="16" xfId="40" applyFont="1" applyBorder="1" applyAlignment="1" applyProtection="1">
      <alignment horizontal="left" vertical="center" wrapText="1"/>
      <protection locked="0" hidden="1"/>
    </xf>
    <xf numFmtId="0" fontId="12" fillId="0" borderId="18" xfId="40" applyFont="1" applyBorder="1" applyAlignment="1" applyProtection="1">
      <alignment horizontal="left" vertical="center" wrapText="1"/>
      <protection locked="0" hidden="1"/>
    </xf>
    <xf numFmtId="0" fontId="12" fillId="0" borderId="0" xfId="40" applyFont="1" applyAlignment="1" applyProtection="1">
      <alignment horizontal="left" vertical="center"/>
      <protection locked="0" hidden="1"/>
    </xf>
    <xf numFmtId="0" fontId="81" fillId="0" borderId="84" xfId="17" applyFont="1" applyFill="1" applyBorder="1" applyAlignment="1">
      <alignment horizontal="left" vertical="top"/>
    </xf>
    <xf numFmtId="0" fontId="59" fillId="0" borderId="84" xfId="17" applyBorder="1" applyAlignment="1">
      <alignment horizontal="left" vertical="top"/>
    </xf>
    <xf numFmtId="0" fontId="81" fillId="0" borderId="83" xfId="17" applyFont="1" applyFill="1" applyBorder="1" applyAlignment="1">
      <alignment horizontal="center" vertical="center" wrapText="1"/>
    </xf>
    <xf numFmtId="0" fontId="80" fillId="0" borderId="83" xfId="17" applyFont="1" applyBorder="1" applyAlignment="1">
      <alignment horizontal="center" vertical="center" wrapText="1"/>
    </xf>
    <xf numFmtId="0" fontId="82" fillId="0" borderId="83" xfId="17" applyFont="1" applyFill="1" applyBorder="1" applyAlignment="1">
      <alignment horizontal="center" vertical="center" wrapText="1"/>
    </xf>
    <xf numFmtId="0" fontId="59" fillId="0" borderId="83" xfId="17" applyBorder="1" applyAlignment="1">
      <alignment vertical="center" wrapText="1"/>
    </xf>
    <xf numFmtId="0" fontId="58" fillId="0" borderId="83" xfId="17" applyFont="1" applyFill="1" applyBorder="1" applyAlignment="1">
      <alignment horizontal="center" vertical="center" wrapText="1"/>
    </xf>
    <xf numFmtId="0" fontId="59" fillId="0" borderId="83" xfId="17" applyBorder="1" applyAlignment="1">
      <alignment horizontal="center" vertical="center" wrapText="1"/>
    </xf>
    <xf numFmtId="31" fontId="58" fillId="0" borderId="83" xfId="17" applyNumberFormat="1" applyFont="1" applyFill="1" applyBorder="1" applyAlignment="1">
      <alignment horizontal="center" vertical="center" wrapText="1"/>
    </xf>
    <xf numFmtId="0" fontId="79" fillId="0" borderId="53" xfId="17" applyFont="1" applyFill="1" applyBorder="1" applyAlignment="1">
      <alignment horizontal="left" vertical="center" wrapText="1"/>
    </xf>
    <xf numFmtId="0" fontId="79" fillId="0" borderId="38" xfId="17" applyFont="1" applyFill="1" applyBorder="1" applyAlignment="1">
      <alignment horizontal="left" vertical="center" wrapText="1"/>
    </xf>
    <xf numFmtId="0" fontId="59" fillId="0" borderId="38" xfId="17" applyBorder="1" applyAlignment="1">
      <alignment wrapText="1"/>
    </xf>
    <xf numFmtId="0" fontId="59" fillId="0" borderId="17" xfId="17" applyBorder="1" applyAlignment="1">
      <alignment wrapText="1"/>
    </xf>
    <xf numFmtId="0" fontId="59" fillId="0" borderId="50" xfId="17" applyBorder="1" applyAlignment="1">
      <alignment wrapText="1"/>
    </xf>
    <xf numFmtId="0" fontId="79" fillId="0" borderId="19" xfId="17" applyFont="1" applyFill="1" applyBorder="1" applyAlignment="1">
      <alignment horizontal="center" vertical="center" wrapText="1"/>
    </xf>
    <xf numFmtId="0" fontId="79" fillId="0" borderId="21" xfId="17" applyFont="1" applyFill="1" applyBorder="1" applyAlignment="1">
      <alignment horizontal="center" vertical="center" wrapText="1"/>
    </xf>
    <xf numFmtId="0" fontId="79" fillId="0" borderId="28" xfId="17" applyFont="1" applyFill="1" applyBorder="1" applyAlignment="1" applyProtection="1">
      <alignment horizontal="center" vertical="center" wrapText="1"/>
      <protection locked="0"/>
    </xf>
    <xf numFmtId="0" fontId="79" fillId="0" borderId="7" xfId="17" applyFont="1" applyFill="1" applyBorder="1" applyAlignment="1" applyProtection="1">
      <alignment horizontal="center" vertical="center" wrapText="1"/>
      <protection locked="0"/>
    </xf>
    <xf numFmtId="0" fontId="79" fillId="0" borderId="26" xfId="17" applyFont="1" applyFill="1" applyBorder="1" applyAlignment="1" applyProtection="1">
      <alignment horizontal="center" vertical="center" wrapText="1"/>
      <protection locked="0"/>
    </xf>
    <xf numFmtId="0" fontId="59" fillId="0" borderId="27" xfId="17" applyBorder="1" applyAlignment="1">
      <alignment horizontal="center" vertical="center" wrapText="1"/>
    </xf>
    <xf numFmtId="0" fontId="59" fillId="0" borderId="26" xfId="17" applyBorder="1" applyAlignment="1">
      <alignment horizontal="center" vertical="center" wrapText="1"/>
    </xf>
    <xf numFmtId="0" fontId="59" fillId="0" borderId="29" xfId="17" applyBorder="1" applyAlignment="1">
      <alignment horizontal="center" vertical="center" wrapText="1"/>
    </xf>
    <xf numFmtId="0" fontId="59" fillId="0" borderId="30" xfId="17" applyBorder="1" applyAlignment="1">
      <alignment horizontal="center" vertical="center" wrapText="1"/>
    </xf>
    <xf numFmtId="0" fontId="79" fillId="0" borderId="26" xfId="17" applyFont="1" applyFill="1" applyBorder="1" applyAlignment="1">
      <alignment horizontal="center" vertical="center" wrapText="1"/>
    </xf>
    <xf numFmtId="0" fontId="79" fillId="0" borderId="0" xfId="17" applyFont="1" applyFill="1" applyBorder="1" applyAlignment="1">
      <alignment horizontal="center" vertical="center" wrapText="1"/>
    </xf>
    <xf numFmtId="0" fontId="59" fillId="0" borderId="0" xfId="17" applyBorder="1" applyAlignment="1">
      <alignment horizontal="center" vertical="center" wrapText="1"/>
    </xf>
    <xf numFmtId="0" fontId="59" fillId="0" borderId="0" xfId="17" applyAlignment="1">
      <alignment horizontal="center" vertical="center" wrapText="1"/>
    </xf>
    <xf numFmtId="0" fontId="59" fillId="0" borderId="20" xfId="17" applyBorder="1" applyAlignment="1">
      <alignment horizontal="center" vertical="center" wrapText="1"/>
    </xf>
    <xf numFmtId="0" fontId="79" fillId="0" borderId="85" xfId="17" applyFont="1" applyFill="1" applyBorder="1" applyAlignment="1">
      <alignment horizontal="center" vertical="center" wrapText="1"/>
    </xf>
    <xf numFmtId="0" fontId="59" fillId="0" borderId="83" xfId="17" applyBorder="1" applyAlignment="1">
      <alignment horizontal="center" wrapText="1"/>
    </xf>
    <xf numFmtId="0" fontId="59" fillId="0" borderId="86" xfId="17" applyBorder="1" applyAlignment="1">
      <alignment horizontal="center" wrapText="1"/>
    </xf>
    <xf numFmtId="0" fontId="84" fillId="0" borderId="85" xfId="17" applyFont="1" applyBorder="1" applyAlignment="1">
      <alignment horizontal="center" vertical="center" wrapText="1"/>
    </xf>
    <xf numFmtId="0" fontId="84" fillId="0" borderId="83" xfId="17" applyFont="1" applyBorder="1" applyAlignment="1">
      <alignment horizontal="center" vertical="center" wrapText="1"/>
    </xf>
    <xf numFmtId="0" fontId="84" fillId="0" borderId="86" xfId="17" applyFont="1" applyBorder="1" applyAlignment="1">
      <alignment horizontal="center" vertical="center" wrapText="1"/>
    </xf>
    <xf numFmtId="0" fontId="4" fillId="6" borderId="33" xfId="17" applyFont="1" applyFill="1" applyBorder="1" applyAlignment="1">
      <alignment horizontal="left" vertical="center" wrapText="1"/>
    </xf>
    <xf numFmtId="0" fontId="59" fillId="6" borderId="32" xfId="17" applyFont="1" applyFill="1" applyBorder="1" applyAlignment="1">
      <alignment horizontal="left" vertical="center" wrapText="1"/>
    </xf>
    <xf numFmtId="0" fontId="59" fillId="6" borderId="34" xfId="17" applyFont="1" applyFill="1" applyBorder="1" applyAlignment="1">
      <alignment horizontal="left" vertical="center" wrapText="1"/>
    </xf>
    <xf numFmtId="0" fontId="79" fillId="0" borderId="7" xfId="17" applyFont="1" applyFill="1" applyBorder="1" applyAlignment="1">
      <alignment horizontal="center" vertical="center" wrapText="1"/>
    </xf>
    <xf numFmtId="0" fontId="59" fillId="0" borderId="7" xfId="17" applyBorder="1" applyAlignment="1">
      <alignment horizontal="center" wrapText="1"/>
    </xf>
    <xf numFmtId="0" fontId="59" fillId="0" borderId="33" xfId="17" applyBorder="1" applyAlignment="1">
      <alignment horizontal="center" wrapText="1"/>
    </xf>
    <xf numFmtId="0" fontId="59" fillId="0" borderId="44" xfId="17" applyBorder="1" applyAlignment="1">
      <alignment horizontal="center" wrapText="1"/>
    </xf>
    <xf numFmtId="0" fontId="59"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wrapText="1"/>
    </xf>
    <xf numFmtId="0" fontId="59" fillId="0" borderId="0" xfId="0" applyFont="1" applyAlignment="1">
      <alignment vertical="center" wrapText="1"/>
    </xf>
    <xf numFmtId="0" fontId="0" fillId="0" borderId="0" xfId="0" applyAlignment="1">
      <alignment vertical="center" wrapText="1"/>
    </xf>
    <xf numFmtId="0" fontId="8" fillId="0" borderId="7" xfId="19" applyFont="1" applyBorder="1" applyAlignment="1" applyProtection="1">
      <alignment horizontal="center" vertical="center"/>
      <protection hidden="1"/>
    </xf>
    <xf numFmtId="0" fontId="7" fillId="0" borderId="0" xfId="19" applyFont="1" applyAlignment="1" applyProtection="1">
      <alignment horizontal="center" vertical="center"/>
      <protection hidden="1"/>
    </xf>
    <xf numFmtId="0" fontId="102" fillId="0" borderId="0" xfId="19" applyFont="1" applyAlignment="1" applyProtection="1">
      <alignment horizontal="center" vertical="center" wrapText="1"/>
      <protection hidden="1"/>
    </xf>
    <xf numFmtId="0" fontId="103" fillId="0" borderId="0" xfId="0" applyFont="1" applyAlignment="1">
      <alignment horizontal="center" vertical="center" wrapText="1"/>
    </xf>
    <xf numFmtId="0" fontId="12" fillId="6" borderId="0" xfId="0" applyFont="1" applyFill="1" applyAlignment="1" applyProtection="1">
      <alignment horizontal="left" vertical="center"/>
      <protection locked="0" hidden="1"/>
    </xf>
    <xf numFmtId="0" fontId="59" fillId="0" borderId="7" xfId="0" applyFont="1" applyFill="1" applyBorder="1" applyAlignment="1">
      <alignment horizontal="center" vertical="center" wrapText="1"/>
    </xf>
    <xf numFmtId="49" fontId="59" fillId="0" borderId="7" xfId="0" applyNumberFormat="1" applyFont="1" applyFill="1" applyBorder="1" applyAlignment="1">
      <alignment horizontal="center" vertical="center" wrapText="1"/>
    </xf>
    <xf numFmtId="0" fontId="15" fillId="6" borderId="7" xfId="0" applyFont="1" applyFill="1" applyBorder="1" applyAlignment="1" applyProtection="1">
      <alignment horizontal="center" vertical="center" wrapText="1"/>
      <protection locked="0" hidden="1"/>
    </xf>
    <xf numFmtId="0" fontId="16" fillId="6" borderId="7" xfId="0" applyFont="1" applyFill="1" applyBorder="1" applyAlignment="1" applyProtection="1">
      <alignment horizontal="center" vertical="center" wrapText="1"/>
      <protection locked="0" hidden="1"/>
    </xf>
    <xf numFmtId="0" fontId="7" fillId="6" borderId="7" xfId="0" applyFont="1" applyFill="1" applyBorder="1" applyAlignment="1" applyProtection="1">
      <alignment horizontal="center" vertical="center" wrapText="1"/>
      <protection locked="0" hidden="1"/>
    </xf>
    <xf numFmtId="0" fontId="73" fillId="6" borderId="28" xfId="0" applyFont="1" applyFill="1" applyBorder="1" applyAlignment="1" applyProtection="1">
      <alignment horizontal="center" vertical="center" wrapText="1"/>
      <protection locked="0" hidden="1"/>
    </xf>
    <xf numFmtId="0" fontId="64" fillId="6" borderId="22" xfId="0" applyFont="1" applyFill="1" applyBorder="1" applyAlignment="1" applyProtection="1">
      <alignment horizontal="left" vertical="top" wrapText="1"/>
      <protection locked="0" hidden="1"/>
    </xf>
    <xf numFmtId="0" fontId="59" fillId="6" borderId="7" xfId="40" applyFont="1" applyFill="1" applyBorder="1" applyAlignment="1">
      <alignment horizontal="center" vertical="center" wrapText="1"/>
    </xf>
    <xf numFmtId="0" fontId="15" fillId="6" borderId="28" xfId="40" applyFont="1" applyFill="1" applyBorder="1" applyAlignment="1" applyProtection="1">
      <alignment horizontal="center" vertical="center" wrapText="1"/>
      <protection locked="0" hidden="1"/>
    </xf>
    <xf numFmtId="0" fontId="7" fillId="6" borderId="22" xfId="40" applyFont="1" applyFill="1" applyBorder="1" applyAlignment="1" applyProtection="1">
      <alignment horizontal="left" vertical="top" wrapText="1"/>
      <protection locked="0" hidden="1"/>
    </xf>
    <xf numFmtId="0" fontId="9" fillId="6" borderId="33" xfId="0" applyFont="1" applyFill="1" applyBorder="1" applyAlignment="1" applyProtection="1">
      <alignment horizontal="left" vertical="top" wrapText="1"/>
      <protection locked="0" hidden="1"/>
    </xf>
    <xf numFmtId="0" fontId="9" fillId="6" borderId="22" xfId="0" applyFont="1" applyFill="1" applyBorder="1" applyAlignment="1" applyProtection="1">
      <alignment horizontal="left" vertical="top" wrapText="1"/>
      <protection locked="0" hidden="1"/>
    </xf>
    <xf numFmtId="0" fontId="15" fillId="6" borderId="28" xfId="0" applyFont="1" applyFill="1" applyBorder="1" applyAlignment="1" applyProtection="1">
      <alignment horizontal="center" vertical="center" wrapText="1"/>
      <protection locked="0" hidden="1"/>
    </xf>
    <xf numFmtId="0" fontId="16" fillId="6" borderId="28" xfId="0" applyFont="1" applyFill="1" applyBorder="1" applyAlignment="1" applyProtection="1">
      <alignment horizontal="center" vertical="center" wrapText="1"/>
      <protection locked="0" hidden="1"/>
    </xf>
    <xf numFmtId="0" fontId="55" fillId="6" borderId="22" xfId="40" applyFont="1" applyFill="1" applyBorder="1" applyAlignment="1" applyProtection="1">
      <alignment horizontal="left" vertical="top" wrapText="1"/>
      <protection locked="0" hidden="1"/>
    </xf>
    <xf numFmtId="0" fontId="18" fillId="6" borderId="22" xfId="40" applyFont="1" applyFill="1" applyBorder="1" applyAlignment="1" applyProtection="1">
      <alignment horizontal="left" vertical="top" wrapText="1"/>
      <protection locked="0" hidden="1"/>
    </xf>
    <xf numFmtId="0" fontId="4" fillId="6" borderId="33" xfId="17" applyFont="1" applyFill="1" applyBorder="1" applyAlignment="1">
      <alignment horizontal="left" vertical="top" wrapText="1"/>
    </xf>
    <xf numFmtId="0" fontId="59" fillId="6" borderId="0" xfId="0" applyFont="1" applyFill="1" applyAlignment="1">
      <alignment vertical="top" wrapText="1" horizontal="left"/>
    </xf>
    <xf numFmtId="0" fontId="59" fillId="0" borderId="0" xfId="0" applyFont="1" applyAlignment="1">
      <alignment vertical="top" wrapText="1" horizontal="left"/>
    </xf>
    <xf numFmtId="0" fontId="60" fillId="0" borderId="31" xfId="0" applyFont="1" applyFill="1" applyBorder="1" applyAlignment="1" applyProtection="1">
      <alignment horizontal="left" vertical="top" wrapText="1"/>
      <protection locked="0" hidden="1"/>
    </xf>
    <xf numFmtId="0" fontId="87" fillId="0" borderId="31" xfId="0" applyFont="1" applyFill="1" applyBorder="1" applyAlignment="1" applyProtection="1">
      <alignment horizontal="left" vertical="top" wrapText="1"/>
      <protection locked="0" hidden="1"/>
    </xf>
    <xf numFmtId="0" fontId="0" fillId="0" borderId="0" xfId="0" applyAlignment="1" applyProtection="1">
      <alignment horizontal="left" vertical="top" wrapText="1"/>
      <protection locked="0" hidden="1"/>
    </xf>
  </cellXfs>
  <cellStyles count="46">
    <cellStyle name="@_text" xfId="39"/>
    <cellStyle name="_Book1" xfId="12"/>
    <cellStyle name="fs" xfId="11"/>
    <cellStyle name="Grey" xfId="13"/>
    <cellStyle name="Input [yellow]" xfId="1"/>
    <cellStyle name="Normal - Style1" xfId="14"/>
    <cellStyle name="Normal_0105第二套审计报表定稿" xfId="9"/>
    <cellStyle name="Percent [2]" xfId="8"/>
    <cellStyle name="S1-0" xfId="15"/>
    <cellStyle name="S1-1" xfId="6"/>
    <cellStyle name="S1-2" xfId="7"/>
    <cellStyle name="S1-3" xfId="2"/>
    <cellStyle name="S1-4" xfId="10"/>
    <cellStyle name="S1-5" xfId="4"/>
    <cellStyle name="S1-6" xfId="3"/>
    <cellStyle name="差_Book1" xfId="16"/>
    <cellStyle name="常规" xfId="0" builtinId="0"/>
    <cellStyle name="常规 14" xfId="40"/>
    <cellStyle name="常规 16" xfId="41"/>
    <cellStyle name="常规 2" xfId="17"/>
    <cellStyle name="常规 2 4" xfId="44"/>
    <cellStyle name="常规 3" xfId="18"/>
    <cellStyle name="常规 4" xfId="19"/>
    <cellStyle name="常规 5" xfId="38"/>
    <cellStyle name="常规 6" xfId="42"/>
    <cellStyle name="常规 7" xfId="43"/>
    <cellStyle name="常规 8" xfId="45"/>
    <cellStyle name="常规_合同档案" xfId="5"/>
    <cellStyle name="好_Book1" xfId="20"/>
    <cellStyle name="霓付 [0]_97MBO" xfId="21"/>
    <cellStyle name="霓付_97MBO" xfId="22"/>
    <cellStyle name="烹拳 [0]_97MBO" xfId="23"/>
    <cellStyle name="烹拳_97MBO" xfId="24"/>
    <cellStyle name="普通_ 白土" xfId="25"/>
    <cellStyle name="千分位[0]_ 白土" xfId="26"/>
    <cellStyle name="千分位_ 白土" xfId="27"/>
    <cellStyle name="千位[0]_laroux" xfId="28"/>
    <cellStyle name="千位_laroux" xfId="29"/>
    <cellStyle name="钎霖_laroux" xfId="30"/>
    <cellStyle name="样式 1" xfId="31"/>
    <cellStyle name="콤마 [0]_BOILER-CO1" xfId="32"/>
    <cellStyle name="콤마_BOILER-CO1" xfId="33"/>
    <cellStyle name="통화 [0]_BOILER-CO1" xfId="34"/>
    <cellStyle name="통화_BOILER-CO1" xfId="35"/>
    <cellStyle name="표준_0N-HANDLING " xfId="36"/>
    <cellStyle name="표준_kc-elec system check list" xfId="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checked="Checked"/>
</file>

<file path=xl/ctrlProps/ctrlProp4.xml><?xml version="1.0" encoding="utf-8"?>
<formControlPr xmlns="http://schemas.microsoft.com/office/spreadsheetml/2009/9/main" objectType="CheckBox"/>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23</xdr:row>
          <xdr:rowOff>0</xdr:rowOff>
        </xdr:from>
        <xdr:to>
          <xdr:col>2</xdr:col>
          <xdr:colOff>312420</xdr:colOff>
          <xdr:row>24</xdr:row>
          <xdr:rowOff>22860</xdr:rowOff>
        </xdr:to>
        <xdr:sp macro="" textlink="">
          <xdr:nvSpPr>
            <xdr:cNvPr id="14337" name="Check Box 1" hidden="1">
              <a:extLst>
                <a:ext uri="{63B3BB69-23CF-44E3-9099-C40C66FF867C}">
                  <a14:compatExt spid="_x0000_s1433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xdr:row>
          <xdr:rowOff>0</xdr:rowOff>
        </xdr:from>
        <xdr:to>
          <xdr:col>2</xdr:col>
          <xdr:colOff>312420</xdr:colOff>
          <xdr:row>25</xdr:row>
          <xdr:rowOff>22860</xdr:rowOff>
        </xdr:to>
        <xdr:sp macro="" textlink="">
          <xdr:nvSpPr>
            <xdr:cNvPr id="14338" name="Check Box 2" hidden="1">
              <a:extLst>
                <a:ext uri="{63B3BB69-23CF-44E3-9099-C40C66FF867C}">
                  <a14:compatExt spid="_x0000_s1433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19050</xdr:colOff>
      <xdr:row>0</xdr:row>
      <xdr:rowOff>142875</xdr:rowOff>
    </xdr:from>
    <xdr:to>
      <xdr:col>5</xdr:col>
      <xdr:colOff>666750</xdr:colOff>
      <xdr:row>1</xdr:row>
      <xdr:rowOff>192405</xdr:rowOff>
    </xdr:to>
    <xdr:pic>
      <xdr:nvPicPr>
        <xdr:cNvPr id="10281"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686175" y="142875"/>
          <a:ext cx="647700" cy="316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95250</xdr:colOff>
      <xdr:row>2</xdr:row>
      <xdr:rowOff>219075</xdr:rowOff>
    </xdr:from>
    <xdr:to>
      <xdr:col>10</xdr:col>
      <xdr:colOff>209550</xdr:colOff>
      <xdr:row>4</xdr:row>
      <xdr:rowOff>200025</xdr:rowOff>
    </xdr:to>
    <xdr:pic>
      <xdr:nvPicPr>
        <xdr:cNvPr id="3201"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14925" y="54800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220274</xdr:colOff>
      <xdr:row>1</xdr:row>
      <xdr:rowOff>270065</xdr:rowOff>
    </xdr:from>
    <xdr:to>
      <xdr:col>9</xdr:col>
      <xdr:colOff>593913</xdr:colOff>
      <xdr:row>2</xdr:row>
      <xdr:rowOff>280150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63260" y="584200"/>
          <a:ext cx="1059815" cy="410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9525</xdr:colOff>
      <xdr:row>1</xdr:row>
      <xdr:rowOff>19050</xdr:rowOff>
    </xdr:from>
    <xdr:to>
      <xdr:col>10</xdr:col>
      <xdr:colOff>333374</xdr:colOff>
      <xdr:row>2</xdr:row>
      <xdr:rowOff>381000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625465" y="331470"/>
          <a:ext cx="1299209" cy="712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114300</xdr:colOff>
      <xdr:row>1</xdr:row>
      <xdr:rowOff>104775</xdr:rowOff>
    </xdr:from>
    <xdr:to>
      <xdr:col>11</xdr:col>
      <xdr:colOff>552450</xdr:colOff>
      <xdr:row>2</xdr:row>
      <xdr:rowOff>333375</xdr:rowOff>
    </xdr:to>
    <xdr:pic>
      <xdr:nvPicPr>
        <xdr:cNvPr id="15387"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486400" y="44767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38100</xdr:colOff>
      <xdr:row>3</xdr:row>
      <xdr:rowOff>114300</xdr:rowOff>
    </xdr:from>
    <xdr:to>
      <xdr:col>8</xdr:col>
      <xdr:colOff>476251</xdr:colOff>
      <xdr:row>4</xdr:row>
      <xdr:rowOff>438150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353175" y="419100"/>
          <a:ext cx="1362076"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xdr:col>
          <xdr:colOff>952500</xdr:colOff>
          <xdr:row>3</xdr:row>
          <xdr:rowOff>289560</xdr:rowOff>
        </xdr:from>
        <xdr:to>
          <xdr:col>1</xdr:col>
          <xdr:colOff>998220</xdr:colOff>
          <xdr:row>3</xdr:row>
          <xdr:rowOff>327660</xdr:rowOff>
        </xdr:to>
        <xdr:sp macro="" textlink="">
          <xdr:nvSpPr>
            <xdr:cNvPr id="29697" name="Check Box 1951" hidden="1">
              <a:extLst>
                <a:ext uri="{63B3BB69-23CF-44E3-9099-C40C66FF867C}">
                  <a14:compatExt spid="_x0000_s2969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449580</xdr:colOff>
          <xdr:row>3</xdr:row>
          <xdr:rowOff>289560</xdr:rowOff>
        </xdr:from>
        <xdr:to>
          <xdr:col>1</xdr:col>
          <xdr:colOff>495300</xdr:colOff>
          <xdr:row>3</xdr:row>
          <xdr:rowOff>327660</xdr:rowOff>
        </xdr:to>
        <xdr:sp macro="" textlink="">
          <xdr:nvSpPr>
            <xdr:cNvPr id="29698" name="Check Box 2" hidden="1">
              <a:extLst>
                <a:ext uri="{63B3BB69-23CF-44E3-9099-C40C66FF867C}">
                  <a14:compatExt spid="_x0000_s2969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5</xdr:col>
      <xdr:colOff>619125</xdr:colOff>
      <xdr:row>1</xdr:row>
      <xdr:rowOff>104775</xdr:rowOff>
    </xdr:from>
    <xdr:to>
      <xdr:col>6</xdr:col>
      <xdr:colOff>682662</xdr:colOff>
      <xdr:row>2</xdr:row>
      <xdr:rowOff>190500</xdr:rowOff>
    </xdr:to>
    <xdr:pic>
      <xdr:nvPicPr>
        <xdr:cNvPr id="2"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109085" y="348615"/>
          <a:ext cx="749337"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114300</xdr:colOff>
      <xdr:row>1</xdr:row>
      <xdr:rowOff>95250</xdr:rowOff>
    </xdr:from>
    <xdr:to>
      <xdr:col>8</xdr:col>
      <xdr:colOff>152400</xdr:colOff>
      <xdr:row>3</xdr:row>
      <xdr:rowOff>361839</xdr:rowOff>
    </xdr:to>
    <xdr:pic>
      <xdr:nvPicPr>
        <xdr:cNvPr id="2" name="图片 1"/>
        <xdr:cNvPicPr>
          <a:picLocks noChangeAspect="1"/>
        </xdr:cNvPicPr>
      </xdr:nvPicPr>
      <xdr:blipFill>
        <a:blip xmlns:r="http://schemas.openxmlformats.org/officeDocument/2006/relationships" r:embed="rId1"/>
        <a:stretch>
          <a:fillRect/>
        </a:stretch>
      </xdr:blipFill>
      <xdr:spPr>
        <a:xfrm>
          <a:off x="2914650" y="285750"/>
          <a:ext cx="2162175" cy="666639"/>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view="pageBreakPreview" zoomScaleNormal="100" zoomScaleSheetLayoutView="100" workbookViewId="0">
      <selection activeCell="K3" sqref="K3:K14"/>
    </sheetView>
  </sheetViews>
  <sheetFormatPr defaultColWidth="9" defaultRowHeight="15.6"/>
  <cols>
    <col min="1" max="1" width="4.8984375" style="180" customWidth="1"/>
    <col min="2" max="2" width="14.59765625" style="180" customWidth="1"/>
    <col min="3" max="3" width="8.19921875" style="180" customWidth="1"/>
    <col min="4" max="5" width="9" style="180"/>
    <col min="6" max="6" width="17.5" style="180" customWidth="1"/>
    <col min="7" max="7" width="19.19921875" style="180" customWidth="1"/>
    <col min="8" max="8" width="7.09765625" style="180" customWidth="1"/>
    <col min="9" max="10" width="9" style="180"/>
    <col min="11" max="11" width="24.5" style="180" customWidth="1"/>
    <col min="12" max="16384" width="9" style="180"/>
  </cols>
  <sheetData>
    <row r="1" spans="1:11" ht="23.1" customHeight="1">
      <c r="A1" s="332" t="s">
        <v>16</v>
      </c>
      <c r="B1" s="332"/>
      <c r="C1" s="332"/>
      <c r="D1" s="332"/>
      <c r="E1" s="332"/>
      <c r="F1" s="332"/>
      <c r="G1" s="332"/>
      <c r="H1" s="332"/>
      <c r="I1" s="332"/>
    </row>
    <row r="2" spans="1:11" ht="24.9" customHeight="1">
      <c r="A2" s="331" t="s">
        <v>44</v>
      </c>
      <c r="B2" s="331"/>
      <c r="C2" s="331"/>
      <c r="D2" s="331"/>
      <c r="E2" s="331"/>
      <c r="F2" s="331"/>
      <c r="G2" s="331"/>
      <c r="H2" s="331"/>
      <c r="I2" s="331"/>
    </row>
    <row r="3" spans="1:11" s="181" customFormat="1" ht="24.9" customHeight="1">
      <c r="A3" s="333" t="str">
        <f>"计划号："&amp;'封面'!E8</f>
      </c>
      <c r="B3" s="333"/>
      <c r="C3" s="333"/>
      <c r="D3" s="334" t="str">
        <f>"客户："&amp;'封面'!E11</f>
      </c>
      <c r="E3" s="335"/>
      <c r="F3" s="336"/>
      <c r="G3" s="334" t="str">
        <f>"业务员："&amp;'封面'!E17</f>
      </c>
      <c r="H3" s="335"/>
      <c r="I3" s="336"/>
      <c r="K3" s="330" t="s">
        <v>43</v>
      </c>
    </row>
    <row r="4" spans="1:11" s="181" customFormat="1" ht="24.9" customHeight="1">
      <c r="A4" s="337" t="s">
        <v>45</v>
      </c>
      <c r="B4" s="338"/>
      <c r="C4" s="338"/>
      <c r="D4" s="339"/>
      <c r="E4" s="337" t="s">
        <v>46</v>
      </c>
      <c r="F4" s="338"/>
      <c r="G4" s="338"/>
      <c r="H4" s="338"/>
      <c r="I4" s="339"/>
      <c r="K4" s="330"/>
    </row>
    <row r="5" spans="1:11" ht="24.9" customHeight="1">
      <c r="A5" s="182" t="s">
        <v>40</v>
      </c>
      <c r="B5" s="182" t="s">
        <v>47</v>
      </c>
      <c r="C5" s="182" t="s">
        <v>48</v>
      </c>
      <c r="D5" s="182" t="s">
        <v>49</v>
      </c>
      <c r="E5" s="182" t="s">
        <v>40</v>
      </c>
      <c r="F5" s="182" t="s">
        <v>50</v>
      </c>
      <c r="G5" s="182" t="s">
        <v>51</v>
      </c>
      <c r="H5" s="182" t="s">
        <v>48</v>
      </c>
      <c r="I5" s="182" t="s">
        <v>52</v>
      </c>
      <c r="K5" s="330"/>
    </row>
    <row r="6" spans="1:11" ht="24.9" customHeight="1">
      <c r="A6" s="182">
        <v>1</v>
      </c>
      <c r="B6" s="183" t="s">
        <v>53</v>
      </c>
      <c r="C6" s="182"/>
      <c r="D6" s="182"/>
      <c r="E6" s="182">
        <v>1</v>
      </c>
      <c r="F6" s="182"/>
      <c r="G6" s="182"/>
      <c r="H6" s="182"/>
      <c r="I6" s="182"/>
      <c r="K6" s="330"/>
    </row>
    <row r="7" spans="1:11" ht="24.9" customHeight="1">
      <c r="A7" s="182">
        <v>2</v>
      </c>
      <c r="B7" s="183" t="s">
        <v>54</v>
      </c>
      <c r="C7" s="182"/>
      <c r="D7" s="182"/>
      <c r="E7" s="182">
        <v>2</v>
      </c>
      <c r="F7" s="182"/>
      <c r="G7" s="182"/>
      <c r="H7" s="182"/>
      <c r="I7" s="182"/>
      <c r="K7" s="330"/>
    </row>
    <row r="8" spans="1:11" ht="24.9" customHeight="1">
      <c r="A8" s="182">
        <v>3</v>
      </c>
      <c r="B8" s="183" t="s">
        <v>55</v>
      </c>
      <c r="C8" s="182"/>
      <c r="D8" s="182"/>
      <c r="E8" s="182">
        <v>3</v>
      </c>
      <c r="F8" s="182"/>
      <c r="G8" s="182"/>
      <c r="H8" s="182"/>
      <c r="I8" s="182"/>
      <c r="K8" s="330"/>
    </row>
    <row r="9" spans="1:11" ht="24.9" customHeight="1">
      <c r="A9" s="182">
        <v>4</v>
      </c>
      <c r="B9" s="183" t="s">
        <v>56</v>
      </c>
      <c r="C9" s="182"/>
      <c r="D9" s="182"/>
      <c r="E9" s="182">
        <v>4</v>
      </c>
      <c r="F9" s="182"/>
      <c r="G9" s="182"/>
      <c r="H9" s="182"/>
      <c r="I9" s="182"/>
      <c r="K9" s="330"/>
    </row>
    <row r="10" spans="1:11" ht="24.9" customHeight="1">
      <c r="A10" s="182">
        <v>5</v>
      </c>
      <c r="B10" s="183" t="s">
        <v>57</v>
      </c>
      <c r="C10" s="182"/>
      <c r="D10" s="182"/>
      <c r="E10" s="182">
        <v>5</v>
      </c>
      <c r="F10" s="182"/>
      <c r="G10" s="182"/>
      <c r="H10" s="182"/>
      <c r="I10" s="182"/>
      <c r="K10" s="330"/>
    </row>
    <row r="11" spans="1:11" ht="24.9" customHeight="1">
      <c r="A11" s="182">
        <v>6</v>
      </c>
      <c r="B11" s="183" t="s">
        <v>58</v>
      </c>
      <c r="C11" s="182"/>
      <c r="D11" s="182"/>
      <c r="E11" s="182">
        <v>6</v>
      </c>
      <c r="F11" s="182"/>
      <c r="G11" s="182"/>
      <c r="H11" s="182"/>
      <c r="I11" s="182"/>
      <c r="K11" s="330"/>
    </row>
    <row r="12" spans="1:11" ht="24.9" customHeight="1">
      <c r="A12" s="182">
        <v>7</v>
      </c>
      <c r="B12" s="183" t="s">
        <v>59</v>
      </c>
      <c r="C12" s="182"/>
      <c r="D12" s="182"/>
      <c r="E12" s="182">
        <v>7</v>
      </c>
      <c r="F12" s="182"/>
      <c r="G12" s="182"/>
      <c r="H12" s="182"/>
      <c r="I12" s="182"/>
      <c r="K12" s="330"/>
    </row>
    <row r="13" spans="1:11" ht="24.9" customHeight="1">
      <c r="A13" s="182">
        <v>8</v>
      </c>
      <c r="B13" s="183" t="s">
        <v>60</v>
      </c>
      <c r="C13" s="182"/>
      <c r="D13" s="182"/>
      <c r="E13" s="182">
        <v>8</v>
      </c>
      <c r="F13" s="182"/>
      <c r="G13" s="182"/>
      <c r="H13" s="182"/>
      <c r="I13" s="182"/>
      <c r="K13" s="330"/>
    </row>
    <row r="14" spans="1:11" ht="24.9" customHeight="1">
      <c r="A14" s="182">
        <v>9</v>
      </c>
      <c r="B14" s="183" t="s">
        <v>61</v>
      </c>
      <c r="C14" s="182"/>
      <c r="D14" s="182"/>
      <c r="E14" s="182">
        <v>9</v>
      </c>
      <c r="F14" s="182"/>
      <c r="G14" s="182"/>
      <c r="H14" s="182"/>
      <c r="I14" s="182"/>
      <c r="K14" s="330"/>
    </row>
    <row r="15" spans="1:11" ht="24.9" customHeight="1">
      <c r="A15" s="182">
        <v>10</v>
      </c>
      <c r="B15" s="183" t="s">
        <v>62</v>
      </c>
      <c r="C15" s="182"/>
      <c r="D15" s="182"/>
      <c r="E15" s="182">
        <v>10</v>
      </c>
      <c r="F15" s="182"/>
      <c r="G15" s="182"/>
      <c r="H15" s="182"/>
      <c r="I15" s="182"/>
    </row>
    <row r="16" spans="1:11" ht="24.9" customHeight="1">
      <c r="A16" s="182">
        <v>11</v>
      </c>
      <c r="B16" s="183" t="s">
        <v>63</v>
      </c>
      <c r="C16" s="182"/>
      <c r="D16" s="182"/>
      <c r="E16" s="182">
        <v>11</v>
      </c>
      <c r="F16" s="182"/>
      <c r="G16" s="182"/>
      <c r="H16" s="182"/>
      <c r="I16" s="182"/>
    </row>
    <row r="17" spans="1:9" ht="24.9" customHeight="1">
      <c r="A17" s="182">
        <v>12</v>
      </c>
      <c r="B17" s="183" t="s">
        <v>64</v>
      </c>
      <c r="C17" s="182"/>
      <c r="D17" s="182"/>
      <c r="E17" s="182">
        <v>12</v>
      </c>
      <c r="F17" s="182"/>
      <c r="G17" s="182"/>
      <c r="H17" s="182"/>
      <c r="I17" s="182"/>
    </row>
    <row r="18" spans="1:9" ht="24.9" customHeight="1">
      <c r="A18" s="182">
        <v>13</v>
      </c>
      <c r="B18" s="183" t="s">
        <v>65</v>
      </c>
      <c r="C18" s="182"/>
      <c r="D18" s="182"/>
      <c r="E18" s="182">
        <v>13</v>
      </c>
      <c r="F18" s="182"/>
      <c r="G18" s="182"/>
      <c r="H18" s="182"/>
      <c r="I18" s="182"/>
    </row>
    <row r="19" spans="1:9" ht="24.9" customHeight="1">
      <c r="A19" s="182">
        <v>14</v>
      </c>
      <c r="B19" s="183" t="s">
        <v>66</v>
      </c>
      <c r="C19" s="182"/>
      <c r="D19" s="182"/>
      <c r="E19" s="182">
        <v>14</v>
      </c>
      <c r="F19" s="182"/>
      <c r="G19" s="182"/>
      <c r="H19" s="182"/>
      <c r="I19" s="182"/>
    </row>
    <row r="20" spans="1:9" ht="24.9" customHeight="1">
      <c r="A20" s="182">
        <v>15</v>
      </c>
      <c r="B20" s="183" t="s">
        <v>67</v>
      </c>
      <c r="C20" s="182"/>
      <c r="D20" s="182"/>
      <c r="E20" s="182">
        <v>15</v>
      </c>
      <c r="F20" s="182"/>
      <c r="G20" s="182"/>
      <c r="H20" s="182"/>
      <c r="I20" s="182"/>
    </row>
    <row r="21" spans="1:9" ht="24.9" customHeight="1">
      <c r="A21" s="331" t="s">
        <v>68</v>
      </c>
      <c r="B21" s="331"/>
      <c r="C21" s="331"/>
      <c r="D21" s="331"/>
      <c r="E21" s="331" t="s">
        <v>69</v>
      </c>
      <c r="F21" s="331"/>
      <c r="G21" s="331"/>
      <c r="H21" s="331"/>
      <c r="I21" s="331"/>
    </row>
    <row r="22" spans="1:9" ht="24.9" customHeight="1">
      <c r="A22" s="182" t="s">
        <v>40</v>
      </c>
      <c r="B22" s="182" t="s">
        <v>70</v>
      </c>
      <c r="C22" s="182" t="s">
        <v>48</v>
      </c>
      <c r="D22" s="182" t="s">
        <v>71</v>
      </c>
      <c r="E22" s="182" t="s">
        <v>40</v>
      </c>
      <c r="F22" s="182" t="s">
        <v>72</v>
      </c>
      <c r="G22" s="182" t="s">
        <v>70</v>
      </c>
      <c r="H22" s="182" t="s">
        <v>48</v>
      </c>
      <c r="I22" s="182" t="s">
        <v>71</v>
      </c>
    </row>
    <row r="23" spans="1:9" ht="24.9" customHeight="1">
      <c r="A23" s="182">
        <v>1</v>
      </c>
      <c r="B23" s="182"/>
      <c r="C23" s="182"/>
      <c r="D23" s="182"/>
      <c r="E23" s="182">
        <v>1</v>
      </c>
      <c r="F23" s="182"/>
      <c r="G23" s="182"/>
      <c r="H23" s="182"/>
      <c r="I23" s="182"/>
    </row>
    <row r="24" spans="1:9" ht="24.9" customHeight="1">
      <c r="A24" s="182">
        <v>2</v>
      </c>
      <c r="B24" s="182"/>
      <c r="C24" s="182"/>
      <c r="D24" s="182"/>
      <c r="E24" s="182">
        <v>2</v>
      </c>
      <c r="F24" s="182"/>
      <c r="G24" s="182"/>
      <c r="H24" s="182"/>
      <c r="I24" s="182"/>
    </row>
    <row r="25" spans="1:9" ht="24.9" customHeight="1">
      <c r="A25" s="182">
        <v>3</v>
      </c>
      <c r="B25" s="182"/>
      <c r="C25" s="182"/>
      <c r="D25" s="182"/>
      <c r="E25" s="182">
        <v>3</v>
      </c>
      <c r="F25" s="182"/>
      <c r="G25" s="182"/>
      <c r="H25" s="182"/>
      <c r="I25" s="182"/>
    </row>
    <row r="26" spans="1:9" ht="24.9" customHeight="1">
      <c r="A26" s="182">
        <v>4</v>
      </c>
      <c r="B26" s="182"/>
      <c r="C26" s="182"/>
      <c r="D26" s="182"/>
      <c r="E26" s="182">
        <v>4</v>
      </c>
      <c r="F26" s="182"/>
      <c r="G26" s="182"/>
      <c r="H26" s="182"/>
      <c r="I26" s="182"/>
    </row>
    <row r="27" spans="1:9" ht="24.9" customHeight="1">
      <c r="A27" s="182">
        <v>5</v>
      </c>
      <c r="B27" s="182"/>
      <c r="C27" s="182"/>
      <c r="D27" s="182"/>
      <c r="E27" s="182">
        <v>5</v>
      </c>
      <c r="F27" s="182"/>
      <c r="G27" s="182"/>
      <c r="H27" s="182"/>
      <c r="I27" s="182"/>
    </row>
    <row r="28" spans="1:9" ht="24.9" customHeight="1">
      <c r="A28" s="182">
        <v>6</v>
      </c>
      <c r="B28" s="182"/>
      <c r="C28" s="182"/>
      <c r="D28" s="182"/>
      <c r="E28" s="182">
        <v>6</v>
      </c>
      <c r="F28" s="182"/>
      <c r="G28" s="182"/>
      <c r="H28" s="182"/>
      <c r="I28" s="182"/>
    </row>
    <row r="29" spans="1:9" ht="24.9" customHeight="1">
      <c r="A29" s="182">
        <v>7</v>
      </c>
      <c r="B29" s="182"/>
      <c r="C29" s="182"/>
      <c r="D29" s="182"/>
      <c r="E29" s="182">
        <v>7</v>
      </c>
      <c r="F29" s="182"/>
      <c r="G29" s="182"/>
      <c r="H29" s="182"/>
      <c r="I29" s="182"/>
    </row>
    <row r="30" spans="1:9" ht="24.9" customHeight="1">
      <c r="A30" s="182">
        <v>8</v>
      </c>
      <c r="B30" s="182"/>
      <c r="C30" s="182"/>
      <c r="D30" s="182"/>
      <c r="E30" s="182">
        <v>8</v>
      </c>
      <c r="F30" s="182"/>
      <c r="G30" s="182"/>
      <c r="H30" s="182"/>
      <c r="I30" s="182"/>
    </row>
    <row r="31" spans="1:9" ht="24.9" customHeight="1">
      <c r="A31" s="182">
        <v>9</v>
      </c>
      <c r="B31" s="182"/>
      <c r="C31" s="182"/>
      <c r="D31" s="182"/>
      <c r="E31" s="182">
        <v>9</v>
      </c>
      <c r="F31" s="182"/>
      <c r="G31" s="182"/>
      <c r="H31" s="182"/>
      <c r="I31" s="182"/>
    </row>
  </sheetData>
  <mergeCells count="10">
    <mergeCell ref="K3:K14"/>
    <mergeCell ref="A21:D21"/>
    <mergeCell ref="E21:I21"/>
    <mergeCell ref="A1:I1"/>
    <mergeCell ref="A2:I2"/>
    <mergeCell ref="A3:C3"/>
    <mergeCell ref="D3:F3"/>
    <mergeCell ref="G3:I3"/>
    <mergeCell ref="A4:D4"/>
    <mergeCell ref="E4:I4"/>
  </mergeCells>
  <phoneticPr fontId="58" type="noConversion"/>
  <pageMargins left="0.59055118110236227" right="0.15748031496062992" top="0.47244094488188981" bottom="0.39370078740157483" header="0.39370078740157483" footer="0.27559055118110237"/>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8"/>
  <sheetViews>
    <sheetView view="pageBreakPreview" zoomScale="115" zoomScaleNormal="85" zoomScaleSheetLayoutView="115" workbookViewId="0">
      <selection activeCell="H21" sqref="H21:I21"/>
    </sheetView>
  </sheetViews>
  <sheetFormatPr defaultColWidth="9" defaultRowHeight="15.6"/>
  <cols>
    <col min="1" max="1" width="2.3984375" customWidth="1"/>
    <col min="2" max="2" width="2" customWidth="1"/>
    <col min="7" max="7" width="14.5" customWidth="1"/>
    <col min="9" max="9" width="14.59765625" customWidth="1"/>
  </cols>
  <sheetData>
    <row r="1" spans="1:11">
      <c r="A1" s="104"/>
      <c r="B1" s="104"/>
      <c r="C1" s="104"/>
      <c r="D1" s="84"/>
      <c r="E1" s="89"/>
      <c r="F1" s="89"/>
      <c r="G1" s="89"/>
      <c r="H1" s="105"/>
      <c r="I1" s="119"/>
    </row>
    <row r="2" spans="1:11" ht="17.399999999999999">
      <c r="A2" s="104"/>
      <c r="B2" s="85" t="s">
        <v>16</v>
      </c>
      <c r="C2" s="85"/>
      <c r="D2" s="84"/>
      <c r="E2" s="106"/>
      <c r="F2" s="107"/>
      <c r="G2" s="107"/>
      <c r="H2" s="108"/>
      <c r="I2" s="120"/>
    </row>
    <row r="3" spans="1:11">
      <c r="A3" s="104"/>
      <c r="B3" s="340"/>
      <c r="C3" s="340"/>
      <c r="D3" s="340"/>
      <c r="E3" s="340"/>
      <c r="F3" s="340"/>
      <c r="G3" s="109"/>
      <c r="H3" s="109"/>
      <c r="I3" s="109"/>
    </row>
    <row r="4" spans="1:11">
      <c r="A4" s="104"/>
      <c r="B4" s="104"/>
      <c r="C4" s="104"/>
      <c r="D4" s="104"/>
      <c r="E4" s="104"/>
      <c r="F4" s="104"/>
      <c r="G4" s="104"/>
      <c r="H4" s="104"/>
      <c r="I4" s="104"/>
    </row>
    <row r="5" spans="1:11" ht="25.8">
      <c r="A5" s="110"/>
      <c r="B5" s="110"/>
      <c r="C5" s="341" t="s">
        <v>17</v>
      </c>
      <c r="D5" s="341"/>
      <c r="E5" s="341"/>
      <c r="F5" s="341"/>
      <c r="G5" s="341"/>
      <c r="H5" s="341"/>
      <c r="I5" s="341"/>
    </row>
    <row r="6" spans="1:11">
      <c r="A6" s="104"/>
      <c r="B6" s="104"/>
      <c r="C6" s="104"/>
      <c r="D6" s="104"/>
      <c r="E6" s="104"/>
      <c r="F6" s="104"/>
      <c r="G6" s="104"/>
      <c r="H6" s="104"/>
      <c r="I6" s="104"/>
    </row>
    <row r="7" spans="1:11">
      <c r="A7" s="111"/>
      <c r="B7" s="111"/>
      <c r="C7" s="342" t="s">
        <v>1</v>
      </c>
      <c r="D7" s="343"/>
      <c r="E7" s="342"/>
      <c r="F7" s="342"/>
      <c r="G7" s="342"/>
      <c r="H7" s="342"/>
      <c r="I7" s="342"/>
    </row>
    <row r="8" spans="1:11">
      <c r="A8" s="111"/>
      <c r="B8" s="111"/>
      <c r="C8" s="342" t="s">
        <v>18</v>
      </c>
      <c r="D8" s="343"/>
      <c r="E8" s="343"/>
      <c r="F8" s="343"/>
      <c r="G8" s="343"/>
      <c r="H8" s="343"/>
      <c r="I8" s="343"/>
      <c r="K8" s="330" t="s">
        <v>19</v>
      </c>
    </row>
    <row r="9" spans="1:11">
      <c r="A9" s="111"/>
      <c r="B9" s="111"/>
      <c r="C9" s="356" t="s">
        <v>20</v>
      </c>
      <c r="D9" s="357"/>
      <c r="E9" s="344" t="inlineStr">
        <is>
          <t>TMP装置改造项目</t>
        </is>
      </c>
      <c r="F9" s="345"/>
      <c r="G9" s="345"/>
      <c r="H9" s="345"/>
      <c r="I9" s="346"/>
      <c r="K9" s="330"/>
    </row>
    <row r="10" spans="1:11">
      <c r="A10" s="111"/>
      <c r="B10" s="111"/>
      <c r="C10" s="358"/>
      <c r="D10" s="359"/>
      <c r="E10" s="347"/>
      <c r="F10" s="348"/>
      <c r="G10" s="348"/>
      <c r="H10" s="348"/>
      <c r="I10" s="349"/>
      <c r="K10" s="330"/>
    </row>
    <row r="11" spans="1:11">
      <c r="A11" s="111"/>
      <c r="B11" s="111"/>
      <c r="C11" s="356" t="s">
        <v>21</v>
      </c>
      <c r="D11" s="357"/>
      <c r="E11" s="350" t="inlineStr">
        <is>
          <t>中石油华东设计院有限公司</t>
        </is>
      </c>
      <c r="F11" s="351"/>
      <c r="G11" s="351"/>
      <c r="H11" s="351"/>
      <c r="I11" s="352"/>
      <c r="K11" s="330"/>
    </row>
    <row r="12" spans="1:11">
      <c r="A12" s="111"/>
      <c r="B12" s="111"/>
      <c r="C12" s="358"/>
      <c r="D12" s="359"/>
      <c r="E12" s="353"/>
      <c r="F12" s="354"/>
      <c r="G12" s="354"/>
      <c r="H12" s="354"/>
      <c r="I12" s="355"/>
      <c r="K12" s="330"/>
    </row>
    <row r="13" spans="1:11">
      <c r="A13" s="111"/>
      <c r="B13" s="111"/>
      <c r="C13" s="356" t="s">
        <v>22</v>
      </c>
      <c r="D13" s="357"/>
      <c r="E13" s="350" t="inlineStr">
        <is>
          <t>中化弘润石油化工有限公司</t>
        </is>
      </c>
      <c r="F13" s="351"/>
      <c r="G13" s="351"/>
      <c r="H13" s="351"/>
      <c r="I13" s="352"/>
      <c r="K13" s="330"/>
    </row>
    <row r="14" spans="1:11">
      <c r="A14" s="111"/>
      <c r="B14" s="111"/>
      <c r="C14" s="358"/>
      <c r="D14" s="359"/>
      <c r="E14" s="353"/>
      <c r="F14" s="354"/>
      <c r="G14" s="354"/>
      <c r="H14" s="354"/>
      <c r="I14" s="355"/>
      <c r="K14" s="330"/>
    </row>
    <row r="15" spans="1:11">
      <c r="A15" s="111"/>
      <c r="B15" s="111"/>
      <c r="C15" s="356" t="s">
        <v>23</v>
      </c>
      <c r="D15" s="357"/>
      <c r="E15" s="350" t="inlineStr">
        <is>
          <t>中石油华东设计院</t>
        </is>
      </c>
      <c r="F15" s="351"/>
      <c r="G15" s="351"/>
      <c r="H15" s="351"/>
      <c r="I15" s="352"/>
      <c r="K15" s="330"/>
    </row>
    <row r="16" spans="1:11">
      <c r="A16" s="111"/>
      <c r="B16" s="111"/>
      <c r="C16" s="358"/>
      <c r="D16" s="359"/>
      <c r="E16" s="353"/>
      <c r="F16" s="354"/>
      <c r="G16" s="354"/>
      <c r="H16" s="354"/>
      <c r="I16" s="355"/>
      <c r="K16" s="330"/>
    </row>
    <row r="17" spans="1:11" ht="18" customHeight="1">
      <c r="A17" s="111"/>
      <c r="B17" s="111"/>
      <c r="C17" s="363" t="s">
        <v>24</v>
      </c>
      <c r="D17" s="364"/>
      <c r="E17" s="365"/>
      <c r="F17" s="366"/>
      <c r="G17" s="112" t="s">
        <v>25</v>
      </c>
      <c r="H17" s="365"/>
      <c r="I17" s="366"/>
      <c r="K17" s="330"/>
    </row>
    <row r="18" spans="1:11" ht="18" customHeight="1">
      <c r="A18" s="111"/>
      <c r="B18" s="111"/>
      <c r="C18" s="363" t="s">
        <v>26</v>
      </c>
      <c r="D18" s="364"/>
      <c r="E18" s="367"/>
      <c r="F18" s="366"/>
      <c r="G18" s="112" t="s">
        <v>27</v>
      </c>
      <c r="H18" s="367"/>
      <c r="I18" s="366"/>
      <c r="K18" s="330"/>
    </row>
    <row r="19" spans="1:11">
      <c r="A19" s="104"/>
      <c r="B19" s="104"/>
      <c r="C19" s="368" t="s">
        <v>28</v>
      </c>
      <c r="D19" s="381"/>
      <c r="E19" s="377"/>
      <c r="F19" s="378"/>
      <c r="G19" s="368" t="s">
        <v>29</v>
      </c>
      <c r="H19" s="368"/>
      <c r="I19" s="369"/>
      <c r="K19" s="330"/>
    </row>
    <row r="20" spans="1:11">
      <c r="A20" s="104"/>
      <c r="B20" s="104"/>
      <c r="C20" s="372"/>
      <c r="D20" s="382"/>
      <c r="E20" s="379"/>
      <c r="F20" s="380"/>
      <c r="G20" s="372"/>
      <c r="H20" s="363"/>
      <c r="I20" s="364"/>
    </row>
    <row r="21" spans="1:11">
      <c r="A21" s="104"/>
      <c r="B21" s="104"/>
      <c r="C21" s="373" t="s">
        <v>30</v>
      </c>
      <c r="D21" s="374"/>
      <c r="E21" s="375"/>
      <c r="F21" s="376"/>
      <c r="G21" s="244" t="s">
        <v>31</v>
      </c>
      <c r="H21" s="360"/>
      <c r="I21" s="361"/>
    </row>
    <row r="22" spans="1:11">
      <c r="A22" s="104"/>
      <c r="B22" s="104"/>
      <c r="C22" s="113"/>
      <c r="D22" s="114"/>
      <c r="E22" s="114"/>
      <c r="F22" s="114"/>
      <c r="G22" s="114"/>
      <c r="H22" s="114"/>
      <c r="I22" s="114"/>
    </row>
    <row r="23" spans="1:11">
      <c r="A23" s="104"/>
      <c r="B23" s="104"/>
      <c r="C23" s="113"/>
      <c r="D23" s="114"/>
      <c r="E23" s="114"/>
      <c r="F23" s="114"/>
      <c r="G23" s="114"/>
      <c r="H23" s="114"/>
      <c r="I23" s="114"/>
    </row>
    <row r="24" spans="1:11">
      <c r="A24" s="104"/>
      <c r="B24" s="104"/>
      <c r="C24" s="104"/>
      <c r="D24" s="111" t="s">
        <v>32</v>
      </c>
      <c r="E24" s="115"/>
      <c r="F24" s="115"/>
      <c r="G24" s="115"/>
      <c r="H24" s="111"/>
      <c r="I24" s="111"/>
    </row>
    <row r="25" spans="1:11">
      <c r="A25" s="104"/>
      <c r="B25" s="104"/>
      <c r="C25" s="104"/>
      <c r="D25" s="111" t="s">
        <v>33</v>
      </c>
      <c r="E25" s="115"/>
      <c r="F25" s="115"/>
      <c r="G25" s="115"/>
      <c r="H25" s="111"/>
      <c r="I25" s="111"/>
    </row>
    <row r="26" spans="1:11">
      <c r="A26" s="104"/>
      <c r="B26" s="104"/>
      <c r="C26" s="104"/>
      <c r="D26" s="115"/>
      <c r="E26" s="115"/>
      <c r="F26" s="115"/>
      <c r="G26" s="115"/>
      <c r="H26" s="111"/>
      <c r="I26" s="111"/>
    </row>
    <row r="27" spans="1:11">
      <c r="A27" s="104"/>
      <c r="B27" s="104"/>
      <c r="C27" s="104"/>
      <c r="D27" s="115"/>
      <c r="E27" s="115"/>
      <c r="F27" s="115"/>
      <c r="G27" s="115"/>
      <c r="H27" s="111"/>
      <c r="I27" s="111"/>
    </row>
    <row r="28" spans="1:11">
      <c r="A28" s="111"/>
      <c r="B28" s="111"/>
      <c r="C28" s="116">
        <v>8</v>
      </c>
      <c r="D28" s="362"/>
      <c r="E28" s="362"/>
      <c r="F28" s="234"/>
      <c r="G28" s="234"/>
      <c r="H28" s="238"/>
      <c r="I28" s="238"/>
    </row>
    <row r="29" spans="1:11">
      <c r="A29" s="111"/>
      <c r="B29" s="111"/>
      <c r="C29" s="116">
        <v>7</v>
      </c>
      <c r="D29" s="362"/>
      <c r="E29" s="362"/>
      <c r="F29" s="234"/>
      <c r="G29" s="234"/>
      <c r="H29" s="238"/>
      <c r="I29" s="238"/>
    </row>
    <row r="30" spans="1:11">
      <c r="A30" s="111"/>
      <c r="B30" s="111"/>
      <c r="C30" s="116">
        <v>6</v>
      </c>
      <c r="D30" s="362"/>
      <c r="E30" s="362"/>
      <c r="F30" s="234"/>
      <c r="G30" s="234"/>
      <c r="H30" s="238"/>
      <c r="I30" s="238"/>
    </row>
    <row r="31" spans="1:11">
      <c r="A31" s="111"/>
      <c r="B31" s="111"/>
      <c r="C31" s="116">
        <v>5</v>
      </c>
      <c r="D31" s="362"/>
      <c r="E31" s="362"/>
      <c r="F31" s="234"/>
      <c r="G31" s="234"/>
      <c r="H31" s="238"/>
      <c r="I31" s="238"/>
    </row>
    <row r="32" spans="1:11">
      <c r="A32" s="111"/>
      <c r="B32" s="111"/>
      <c r="C32" s="116">
        <v>4</v>
      </c>
      <c r="D32" s="362"/>
      <c r="E32" s="362"/>
      <c r="F32" s="234"/>
      <c r="G32" s="234"/>
      <c r="H32" s="238"/>
      <c r="I32" s="238"/>
    </row>
    <row r="33" spans="1:9">
      <c r="A33" s="111"/>
      <c r="B33" s="111"/>
      <c r="C33" s="116">
        <v>3</v>
      </c>
      <c r="D33" s="362"/>
      <c r="E33" s="362"/>
      <c r="F33" s="234"/>
      <c r="G33" s="234"/>
      <c r="H33" s="238"/>
      <c r="I33" s="238"/>
    </row>
    <row r="34" spans="1:9">
      <c r="A34" s="111"/>
      <c r="B34" s="111"/>
      <c r="C34" s="116">
        <v>2</v>
      </c>
      <c r="D34" s="362"/>
      <c r="E34" s="362"/>
      <c r="F34" s="234"/>
      <c r="G34" s="234"/>
      <c r="H34" s="238"/>
      <c r="I34" s="238"/>
    </row>
    <row r="35" spans="1:9">
      <c r="A35" s="111"/>
      <c r="B35" s="111"/>
      <c r="C35" s="116">
        <v>1</v>
      </c>
      <c r="D35" s="362"/>
      <c r="E35" s="362"/>
      <c r="F35" s="234"/>
      <c r="G35" s="234"/>
      <c r="H35" s="238"/>
      <c r="I35" s="238"/>
    </row>
    <row r="36" spans="1:9">
      <c r="A36" s="111"/>
      <c r="B36" s="111"/>
      <c r="C36" s="116">
        <v>0</v>
      </c>
      <c r="D36" s="342"/>
      <c r="E36" s="342"/>
      <c r="F36" s="239"/>
      <c r="G36" s="234"/>
      <c r="H36" s="234"/>
      <c r="I36" s="234"/>
    </row>
    <row r="37" spans="1:9">
      <c r="A37" s="111"/>
      <c r="B37" s="111"/>
      <c r="C37" s="117" t="s">
        <v>34</v>
      </c>
      <c r="D37" s="370" t="s">
        <v>35</v>
      </c>
      <c r="E37" s="370"/>
      <c r="F37" s="117" t="s">
        <v>3</v>
      </c>
      <c r="G37" s="117" t="s">
        <v>36</v>
      </c>
      <c r="H37" s="117" t="s">
        <v>37</v>
      </c>
      <c r="I37" s="117" t="s">
        <v>38</v>
      </c>
    </row>
    <row r="38" spans="1:9">
      <c r="A38" s="111"/>
      <c r="B38" s="111"/>
      <c r="C38" s="118"/>
      <c r="D38" s="371"/>
      <c r="E38" s="371"/>
      <c r="F38" s="118"/>
      <c r="G38" s="118"/>
      <c r="H38" s="118"/>
      <c r="I38" s="118"/>
    </row>
  </sheetData>
  <mergeCells count="39">
    <mergeCell ref="D35:E35"/>
    <mergeCell ref="D36:E36"/>
    <mergeCell ref="D37:E37"/>
    <mergeCell ref="D38:E38"/>
    <mergeCell ref="G19:G20"/>
    <mergeCell ref="D30:E30"/>
    <mergeCell ref="D31:E31"/>
    <mergeCell ref="D32:E32"/>
    <mergeCell ref="D33:E33"/>
    <mergeCell ref="D34:E34"/>
    <mergeCell ref="C21:D21"/>
    <mergeCell ref="E21:F21"/>
    <mergeCell ref="E19:F20"/>
    <mergeCell ref="C19:D20"/>
    <mergeCell ref="H21:I21"/>
    <mergeCell ref="D28:E28"/>
    <mergeCell ref="D29:E29"/>
    <mergeCell ref="C17:D17"/>
    <mergeCell ref="E17:F17"/>
    <mergeCell ref="H17:I17"/>
    <mergeCell ref="C18:D18"/>
    <mergeCell ref="E18:F18"/>
    <mergeCell ref="H18:I18"/>
    <mergeCell ref="H19:I20"/>
    <mergeCell ref="K8:K19"/>
    <mergeCell ref="B3:F3"/>
    <mergeCell ref="C5:I5"/>
    <mergeCell ref="C7:D7"/>
    <mergeCell ref="E7:I7"/>
    <mergeCell ref="C8:D8"/>
    <mergeCell ref="E8:I8"/>
    <mergeCell ref="E9:I10"/>
    <mergeCell ref="E11:I12"/>
    <mergeCell ref="E13:I14"/>
    <mergeCell ref="E15:I16"/>
    <mergeCell ref="C9:D10"/>
    <mergeCell ref="C11:D12"/>
    <mergeCell ref="C13:D14"/>
    <mergeCell ref="C15:D16"/>
  </mergeCells>
  <phoneticPr fontId="58" type="noConversion"/>
  <dataValidations count="2">
    <dataValidation type="list" allowBlank="1" showInputMessage="1" showErrorMessage="1" sqref="E21:F21">
      <formula1>"石油石化,煤化工,国际出口,常规,水处理,发电,精细化工,焦化"</formula1>
    </dataValidation>
    <dataValidation type="list" allowBlank="1" showInputMessage="1" showErrorMessage="1" sqref="E19:F20">
      <formula1>"　,主机,主机+备件"</formula1>
    </dataValidation>
  </dataValidations>
  <pageMargins left="0.75" right="0.75" top="1" bottom="1" header="0.5" footer="0.5"/>
  <pageSetup paperSize="9" orientation="portrait" r:id="rId1" fitToWidth="1" fitToHeight="0"/>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Pict="0">
                <anchor moveWithCells="1">
                  <from>
                    <xdr:col>2</xdr:col>
                    <xdr:colOff>7620</xdr:colOff>
                    <xdr:row>23</xdr:row>
                    <xdr:rowOff>0</xdr:rowOff>
                  </from>
                  <to>
                    <xdr:col>2</xdr:col>
                    <xdr:colOff>312420</xdr:colOff>
                    <xdr:row>24</xdr:row>
                    <xdr:rowOff>22860</xdr:rowOff>
                  </to>
                </anchor>
              </controlPr>
            </control>
          </mc:Choice>
        </mc:AlternateContent>
        <mc:AlternateContent xmlns:mc="http://schemas.openxmlformats.org/markup-compatibility/2006">
          <mc:Choice Requires="x14">
            <control shapeId="14338" r:id="rId5" name="Check Box 2">
              <controlPr defaultSize="0" autoPict="0">
                <anchor moveWithCells="1">
                  <from>
                    <xdr:col>2</xdr:col>
                    <xdr:colOff>7620</xdr:colOff>
                    <xdr:row>24</xdr:row>
                    <xdr:rowOff>0</xdr:rowOff>
                  </from>
                  <to>
                    <xdr:col>2</xdr:col>
                    <xdr:colOff>312420</xdr:colOff>
                    <xdr:row>25</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3"/>
  <sheetViews>
    <sheetView topLeftCell="A4" zoomScaleNormal="100" workbookViewId="0">
      <selection activeCell="F8" sqref="F8:F19"/>
    </sheetView>
  </sheetViews>
  <sheetFormatPr defaultColWidth="9" defaultRowHeight="15.6"/>
  <cols>
    <col min="2" max="2" width="14.69921875" customWidth="1"/>
    <col min="3" max="3" width="12.69921875" customWidth="1"/>
    <col min="4" max="4" width="39.3984375" customWidth="1"/>
  </cols>
  <sheetData>
    <row r="1" spans="1:6" ht="17.399999999999999">
      <c r="A1" s="82"/>
      <c r="B1" s="82"/>
      <c r="C1" s="82"/>
      <c r="D1" s="83"/>
    </row>
    <row r="2" spans="1:6">
      <c r="A2" s="82"/>
      <c r="B2" s="82"/>
      <c r="C2" s="82"/>
      <c r="D2" s="84"/>
    </row>
    <row r="3" spans="1:6">
      <c r="A3" s="85" t="s">
        <v>16</v>
      </c>
      <c r="B3" s="82"/>
      <c r="C3" s="86"/>
      <c r="D3" s="84"/>
    </row>
    <row r="4" spans="1:6">
      <c r="A4" s="87"/>
      <c r="B4" s="82"/>
      <c r="C4" s="88"/>
      <c r="D4" s="89"/>
    </row>
    <row r="5" spans="1:6">
      <c r="A5" s="383" t="s">
        <v>39</v>
      </c>
      <c r="B5" s="384"/>
      <c r="C5" s="384"/>
      <c r="D5" s="384"/>
    </row>
    <row r="6" spans="1:6">
      <c r="A6" s="90" t="s">
        <v>40</v>
      </c>
      <c r="B6" s="91" t="s">
        <v>41</v>
      </c>
      <c r="C6" s="91" t="s">
        <v>3</v>
      </c>
      <c r="D6" s="92" t="s">
        <v>42</v>
      </c>
    </row>
    <row r="7" spans="1:6" ht="15.6" customHeight="1">
      <c r="A7" s="93">
        <v>1</v>
      </c>
      <c r="B7" s="94"/>
      <c r="C7" s="95"/>
      <c r="D7" s="96"/>
    </row>
    <row r="8" spans="1:6" ht="15.6" customHeight="1">
      <c r="A8" s="97">
        <v>2</v>
      </c>
      <c r="B8" s="98"/>
      <c r="C8" s="241"/>
      <c r="D8" s="242"/>
      <c r="F8" s="330" t="s">
        <v>43</v>
      </c>
    </row>
    <row r="9" spans="1:6" ht="15.6" customHeight="1">
      <c r="A9" s="97">
        <v>3</v>
      </c>
      <c r="B9" s="98"/>
      <c r="C9" s="241"/>
      <c r="D9" s="100"/>
      <c r="F9" s="330"/>
    </row>
    <row r="10" spans="1:6" ht="15.6" customHeight="1">
      <c r="A10" s="97">
        <v>4</v>
      </c>
      <c r="B10" s="98"/>
      <c r="C10" s="99"/>
      <c r="D10" s="100"/>
      <c r="F10" s="330"/>
    </row>
    <row r="11" spans="1:6" ht="15.6" customHeight="1">
      <c r="A11" s="97">
        <v>5</v>
      </c>
      <c r="B11" s="98"/>
      <c r="C11" s="99"/>
      <c r="D11" s="100"/>
      <c r="F11" s="330"/>
    </row>
    <row r="12" spans="1:6" ht="15.6" customHeight="1">
      <c r="A12" s="97">
        <v>6</v>
      </c>
      <c r="B12" s="98"/>
      <c r="C12" s="99"/>
      <c r="D12" s="100"/>
      <c r="F12" s="330"/>
    </row>
    <row r="13" spans="1:6" ht="15.6" customHeight="1">
      <c r="A13" s="97">
        <v>7</v>
      </c>
      <c r="B13" s="98"/>
      <c r="C13" s="99"/>
      <c r="D13" s="100"/>
      <c r="F13" s="330"/>
    </row>
    <row r="14" spans="1:6" ht="15.6" customHeight="1">
      <c r="A14" s="97">
        <v>8</v>
      </c>
      <c r="B14" s="98"/>
      <c r="C14" s="99"/>
      <c r="D14" s="100"/>
      <c r="F14" s="330"/>
    </row>
    <row r="15" spans="1:6" ht="15.6" customHeight="1">
      <c r="A15" s="97">
        <v>9</v>
      </c>
      <c r="B15" s="98"/>
      <c r="C15" s="99"/>
      <c r="D15" s="100"/>
      <c r="F15" s="330"/>
    </row>
    <row r="16" spans="1:6" ht="15.6" customHeight="1">
      <c r="A16" s="97">
        <v>10</v>
      </c>
      <c r="B16" s="98"/>
      <c r="C16" s="99"/>
      <c r="D16" s="100"/>
      <c r="F16" s="330"/>
    </row>
    <row r="17" spans="1:6" ht="15.6" customHeight="1">
      <c r="A17" s="97">
        <v>11</v>
      </c>
      <c r="B17" s="98"/>
      <c r="C17" s="99"/>
      <c r="D17" s="100"/>
      <c r="F17" s="330"/>
    </row>
    <row r="18" spans="1:6" ht="15.6" customHeight="1">
      <c r="A18" s="97">
        <v>12</v>
      </c>
      <c r="B18" s="98"/>
      <c r="C18" s="99"/>
      <c r="D18" s="101"/>
      <c r="F18" s="330"/>
    </row>
    <row r="19" spans="1:6">
      <c r="A19" s="97">
        <v>13</v>
      </c>
      <c r="B19" s="98"/>
      <c r="C19" s="99"/>
      <c r="D19" s="101"/>
      <c r="F19" s="330"/>
    </row>
    <row r="20" spans="1:6">
      <c r="A20" s="97">
        <v>14</v>
      </c>
      <c r="B20" s="98"/>
      <c r="C20" s="99"/>
      <c r="D20" s="101"/>
    </row>
    <row r="21" spans="1:6">
      <c r="A21" s="97">
        <v>15</v>
      </c>
      <c r="B21" s="98"/>
      <c r="C21" s="99"/>
      <c r="D21" s="101"/>
    </row>
    <row r="22" spans="1:6">
      <c r="A22" s="97">
        <v>16</v>
      </c>
      <c r="B22" s="98"/>
      <c r="C22" s="99"/>
      <c r="D22" s="101"/>
    </row>
    <row r="23" spans="1:6">
      <c r="A23" s="97">
        <v>17</v>
      </c>
      <c r="B23" s="98"/>
      <c r="C23" s="99"/>
      <c r="D23" s="101"/>
    </row>
    <row r="24" spans="1:6">
      <c r="A24" s="97">
        <v>18</v>
      </c>
      <c r="B24" s="98"/>
      <c r="C24" s="99"/>
      <c r="D24" s="101"/>
    </row>
    <row r="25" spans="1:6">
      <c r="A25" s="97">
        <v>19</v>
      </c>
      <c r="B25" s="98"/>
      <c r="C25" s="99"/>
      <c r="D25" s="101"/>
    </row>
    <row r="26" spans="1:6">
      <c r="A26" s="97">
        <v>20</v>
      </c>
      <c r="B26" s="98"/>
      <c r="C26" s="99"/>
      <c r="D26" s="101"/>
    </row>
    <row r="27" spans="1:6">
      <c r="A27" s="97">
        <v>21</v>
      </c>
      <c r="B27" s="98"/>
      <c r="C27" s="99"/>
      <c r="D27" s="101"/>
    </row>
    <row r="28" spans="1:6">
      <c r="A28" s="97">
        <v>22</v>
      </c>
      <c r="B28" s="98"/>
      <c r="C28" s="99"/>
      <c r="D28" s="101"/>
    </row>
    <row r="29" spans="1:6">
      <c r="A29" s="97">
        <v>23</v>
      </c>
      <c r="B29" s="98"/>
      <c r="C29" s="99"/>
      <c r="D29" s="101"/>
    </row>
    <row r="30" spans="1:6">
      <c r="A30" s="97">
        <v>24</v>
      </c>
      <c r="B30" s="98"/>
      <c r="C30" s="99"/>
      <c r="D30" s="101"/>
    </row>
    <row r="31" spans="1:6">
      <c r="A31" s="97">
        <v>25</v>
      </c>
      <c r="B31" s="98"/>
      <c r="C31" s="99"/>
      <c r="D31" s="101"/>
    </row>
    <row r="32" spans="1:6">
      <c r="A32" s="97">
        <v>26</v>
      </c>
      <c r="B32" s="98"/>
      <c r="C32" s="99"/>
      <c r="D32" s="101"/>
    </row>
    <row r="33" spans="1:4">
      <c r="A33" s="102"/>
      <c r="B33" s="385"/>
      <c r="C33" s="385"/>
      <c r="D33" s="103"/>
    </row>
  </sheetData>
  <mergeCells count="3">
    <mergeCell ref="A5:D5"/>
    <mergeCell ref="B33:C33"/>
    <mergeCell ref="F8:F19"/>
  </mergeCells>
  <phoneticPr fontId="58" type="noConversion"/>
  <dataValidations count="1">
    <dataValidation type="list" allowBlank="1" showInputMessage="1" showErrorMessage="1" sqref="B7:B32">
      <formula1>"排产说明,选型表,结构及执行标准,通用要求,仪表要求,采购单,喷漆要求,资料要求,增加表单"</formula1>
    </dataValidation>
  </dataValidations>
  <pageMargins left="0.75" right="0.75" top="1" bottom="1" header="0.5" footer="0.5"/>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view="pageBreakPreview" topLeftCell="A3" zoomScale="130" zoomScaleNormal="110" zoomScaleSheetLayoutView="130" workbookViewId="0">
      <selection activeCell="A15" sqref="A15:J15"/>
    </sheetView>
  </sheetViews>
  <sheetFormatPr defaultColWidth="9" defaultRowHeight="15.6"/>
  <cols>
    <col min="1" max="1" width="9" style="75"/>
    <col min="2" max="2" width="2.69921875" style="75" customWidth="1"/>
    <col min="3" max="4" width="9" style="75" customWidth="1"/>
    <col min="5" max="5" width="13.19921875" style="75" customWidth="1"/>
    <col min="6" max="6" width="9.09765625" style="75" customWidth="1"/>
    <col min="7" max="7" width="11" style="75" customWidth="1"/>
    <col min="8" max="8" width="9" style="75"/>
    <col min="9" max="9" width="7.09765625" style="75" customWidth="1"/>
    <col min="10" max="10" width="21.59765625" style="75" customWidth="1"/>
    <col min="11" max="16384" width="9" style="75"/>
  </cols>
  <sheetData>
    <row r="1" spans="1:12" s="72" customFormat="1" ht="21" customHeight="1">
      <c r="A1" s="402" t="s">
        <v>0</v>
      </c>
      <c r="B1" s="403"/>
      <c r="C1" s="404" t="str">
        <f>IF('选型表'!D3="","",'选型表'!D3)</f>
        <v>中石油华东设计院有限公司</v>
      </c>
      <c r="D1" s="405"/>
      <c r="E1" s="406"/>
      <c r="F1" s="423"/>
      <c r="G1" s="76" t="s">
        <v>1</v>
      </c>
      <c r="H1" s="404">
        <f>IF('选型表'!E2="","",'选型表'!E2)</f>
      </c>
      <c r="I1" s="405"/>
      <c r="J1" s="407"/>
      <c r="K1" s="386"/>
      <c r="L1" s="387"/>
    </row>
    <row r="2" spans="1:12" s="72" customFormat="1" ht="24" customHeight="1">
      <c r="A2" s="408" t="s">
        <v>2</v>
      </c>
      <c r="B2" s="409"/>
      <c r="C2" s="410">
        <f>IF('选型表'!J2="","",'选型表'!J2)</f>
      </c>
      <c r="D2" s="411"/>
      <c r="E2" s="412"/>
      <c r="F2" s="424"/>
      <c r="G2" s="81" t="s">
        <v>3</v>
      </c>
      <c r="H2" s="413">
        <f>IF('选型表'!AC5="","",'选型表'!AC5)</f>
      </c>
      <c r="I2" s="414"/>
      <c r="J2" s="415"/>
      <c r="K2" s="386"/>
      <c r="L2" s="387"/>
    </row>
    <row r="3" spans="1:12" ht="17.399999999999999">
      <c r="A3" s="394" t="s">
        <v>4</v>
      </c>
      <c r="B3" s="395"/>
      <c r="C3" s="395"/>
      <c r="D3" s="395"/>
      <c r="E3" s="395"/>
      <c r="F3" s="395"/>
      <c r="G3" s="395"/>
      <c r="H3" s="395"/>
      <c r="I3" s="395"/>
      <c r="J3" s="396"/>
    </row>
    <row r="4" spans="1:12" s="73" customFormat="1" ht="19.5" customHeight="1">
      <c r="A4" s="397" t="inlineStr">
        <is>
          <t>一、排产特殊事项：</t>
        </is>
      </c>
      <c r="B4" s="398"/>
      <c r="C4" s="398"/>
      <c r="D4" s="398"/>
      <c r="E4" s="398"/>
      <c r="F4" s="398"/>
      <c r="G4" s="398"/>
      <c r="H4" s="398"/>
      <c r="I4" s="398"/>
      <c r="J4" s="399"/>
    </row>
    <row r="5" spans="1:12" s="73" customFormat="1" ht="19.5" customHeight="1">
      <c r="A5" s="388" t="inlineStr">
        <is>
          <t xml:space="preserve">    1、法兰标准：HG/T20615；</t>
        </is>
      </c>
      <c r="B5" s="400"/>
      <c r="C5" s="400"/>
      <c r="D5" s="400"/>
      <c r="E5" s="400"/>
      <c r="F5" s="400"/>
      <c r="G5" s="400"/>
      <c r="H5" s="400"/>
      <c r="I5" s="400"/>
      <c r="J5" s="401"/>
    </row>
    <row r="6" spans="1:12" s="73" customFormat="1" ht="34.90" customHeight="1">
      <c r="A6" s="926" t="inlineStr">
        <is>
          <t xml:space="preserve">    2、主要部件材质及执行标准：除盐水站离心泵材质按照API610标准S-6等级，除盐水管路、管件、阀门材质为不锈钢06Cr19Ni10；</t>
        </is>
      </c>
      <c r="B6" s="389"/>
      <c r="C6" s="389"/>
      <c r="D6" s="389"/>
      <c r="E6" s="389"/>
      <c r="F6" s="389"/>
      <c r="G6" s="389"/>
      <c r="H6" s="389"/>
      <c r="I6" s="389"/>
      <c r="J6" s="390"/>
    </row>
    <row r="7" spans="1:12" s="73" customFormat="1" ht="35.1" customHeight="1">
      <c r="A7" s="391" t="inlineStr">
        <is>
          <t xml:space="preserve">    3、位号P-304AB过流部件硬度要求HRC≤22；</t>
        </is>
      </c>
      <c r="B7" s="389"/>
      <c r="C7" s="389"/>
      <c r="D7" s="389"/>
      <c r="E7" s="389"/>
      <c r="F7" s="389"/>
      <c r="G7" s="389"/>
      <c r="H7" s="389"/>
      <c r="I7" s="389"/>
      <c r="J7" s="390"/>
    </row>
    <row r="8" spans="1:12" s="73" customFormat="1" ht="31.2" customHeight="1">
      <c r="A8" s="388" t="inlineStr">
        <is>
          <t xml:space="preserve">    4、位号P-306AB过流部件硬度要求HRC≤22；</t>
        </is>
      </c>
      <c r="B8" s="389"/>
      <c r="C8" s="389"/>
      <c r="D8" s="389"/>
      <c r="E8" s="389"/>
      <c r="F8" s="389"/>
      <c r="G8" s="389"/>
      <c r="H8" s="389"/>
      <c r="I8" s="389"/>
      <c r="J8" s="390"/>
    </row>
    <row r="9" spans="1:12" s="73" customFormat="1" ht="23.1" customHeight="1">
      <c r="A9" s="391" t="inlineStr">
        <is>
          <t xml:space="preserve">    5、联轴器护罩：全部泵组配无火花材料联轴器护罩；</t>
        </is>
      </c>
      <c r="B9" s="389"/>
      <c r="C9" s="389"/>
      <c r="D9" s="389"/>
      <c r="E9" s="389"/>
      <c r="F9" s="389"/>
      <c r="G9" s="389"/>
      <c r="H9" s="389"/>
      <c r="I9" s="389"/>
      <c r="J9" s="390"/>
    </row>
    <row r="10" spans="1:12" s="73" customFormat="1" ht="24.6" customHeight="1">
      <c r="A10" s="388" t="inlineStr">
        <is>
          <t xml:space="preserve">    6、联轴器要求：全部泵组联轴器按API 671的要求；</t>
        </is>
      </c>
      <c r="B10" s="392"/>
      <c r="C10" s="392"/>
      <c r="D10" s="392"/>
      <c r="E10" s="392"/>
      <c r="F10" s="392"/>
      <c r="G10" s="392"/>
      <c r="H10" s="392"/>
      <c r="I10" s="392"/>
      <c r="J10" s="393"/>
    </row>
    <row r="11" spans="1:12" s="73" customFormat="1" ht="34.90" customHeight="1">
      <c r="A11" s="927" t="inlineStr">
        <is>
          <t xml:space="preserve">    7、海拔/大气压/环境：海拔＜1000m，气压表101.46kPa（a），环境温度范围-19.2/39.4℃，相对湿度61/81%，室外无采暖；</t>
        </is>
      </c>
      <c r="B11" s="392"/>
      <c r="C11" s="392"/>
      <c r="D11" s="392"/>
      <c r="E11" s="392"/>
      <c r="F11" s="392"/>
      <c r="G11" s="392"/>
      <c r="H11" s="392"/>
      <c r="I11" s="392"/>
      <c r="J11" s="393"/>
    </row>
    <row r="12" spans="1:12" s="73" customFormat="1" ht="34.90" customHeight="1">
      <c r="A12" s="927" t="inlineStr">
        <is>
          <t xml:space="preserve">    8、防爆区域：P-201AB、P-205AB、P-206AB、P-302AB和P-303AB泵组的防爆区域为dIIBT4，P-203AB、P-204AB、P-210AB、P-301AB、P-304AB、P-305AB和P-306AB泵组的防爆区域为dIICT4；</t>
        </is>
      </c>
      <c r="B12" s="392"/>
      <c r="C12" s="392"/>
      <c r="D12" s="392"/>
      <c r="E12" s="392"/>
      <c r="F12" s="392"/>
      <c r="G12" s="392"/>
      <c r="H12" s="392"/>
      <c r="I12" s="392"/>
      <c r="J12" s="393"/>
    </row>
    <row r="13" spans="1:12" s="73" customFormat="1" ht="29.25" customHeight="1">
      <c r="A13" s="388" t="inlineStr">
        <is>
          <t xml:space="preserve">    9、位号P-201AB A泵驱动电机均选用变频电机；</t>
        </is>
      </c>
      <c r="B13" s="416"/>
      <c r="C13" s="416"/>
      <c r="D13" s="416"/>
      <c r="E13" s="416"/>
      <c r="F13" s="416"/>
      <c r="G13" s="416"/>
      <c r="H13" s="416"/>
      <c r="I13" s="416"/>
      <c r="J13" s="417"/>
    </row>
    <row r="14" spans="1:12" s="73" customFormat="1" ht="33" customHeight="1">
      <c r="A14" s="391" t="inlineStr">
        <is>
          <t xml:space="preserve">    10、位号P-201AB水运要求，正常体积流量60%；</t>
        </is>
      </c>
      <c r="B14" s="389"/>
      <c r="C14" s="389"/>
      <c r="D14" s="389"/>
      <c r="E14" s="389"/>
      <c r="F14" s="389"/>
      <c r="G14" s="389"/>
      <c r="H14" s="389"/>
      <c r="I14" s="389"/>
      <c r="J14" s="390"/>
    </row>
    <row r="15" spans="1:12" s="73" customFormat="1" ht="24.75" customHeight="1">
      <c r="A15" s="388" t="inlineStr">
        <is>
          <t xml:space="preserve">    11、位号P-203AB泵型为BB2，中心线安装；</t>
        </is>
      </c>
      <c r="B15" s="389"/>
      <c r="C15" s="389"/>
      <c r="D15" s="389"/>
      <c r="E15" s="389"/>
      <c r="F15" s="389"/>
      <c r="G15" s="389"/>
      <c r="H15" s="389"/>
      <c r="I15" s="389"/>
      <c r="J15" s="390"/>
    </row>
    <row r="16" spans="1:12" s="73" customFormat="1" ht="33.9" customHeight="1">
      <c r="A16" s="391" t="inlineStr">
        <is>
          <t xml:space="preserve">    12、位号P-203AB机械密封冲洗方案为PLAN11+52；</t>
        </is>
      </c>
      <c r="B16" s="389"/>
      <c r="C16" s="389"/>
      <c r="D16" s="389"/>
      <c r="E16" s="389"/>
      <c r="F16" s="389"/>
      <c r="G16" s="389"/>
      <c r="H16" s="389"/>
      <c r="I16" s="389"/>
      <c r="J16" s="390"/>
    </row>
    <row r="17" spans="1:10" s="74" customFormat="1" ht="35.1" customHeight="1">
      <c r="A17" s="391" t="inlineStr">
        <is>
          <t xml:space="preserve">    13、位号P-204AB A泵驱动电机选用变频电机，P-204A需变频调节；</t>
        </is>
      </c>
      <c r="B17" s="389"/>
      <c r="C17" s="389"/>
      <c r="D17" s="389"/>
      <c r="E17" s="389"/>
      <c r="F17" s="389"/>
      <c r="G17" s="389"/>
      <c r="H17" s="389"/>
      <c r="I17" s="389"/>
      <c r="J17" s="390"/>
    </row>
    <row r="18" spans="1:10" s="74" customFormat="1" ht="30.9" customHeight="1">
      <c r="A18" s="391" t="inlineStr">
        <is>
          <t xml:space="preserve">    14、位号P-204AB机械密封冲洗方案为PLAN21+52；</t>
        </is>
      </c>
      <c r="B18" s="389"/>
      <c r="C18" s="389"/>
      <c r="D18" s="389"/>
      <c r="E18" s="389"/>
      <c r="F18" s="389"/>
      <c r="G18" s="389"/>
      <c r="H18" s="389"/>
      <c r="I18" s="389"/>
      <c r="J18" s="390"/>
    </row>
    <row r="19" spans="1:10" s="74" customFormat="1" ht="21.75" customHeight="1">
      <c r="A19" s="391" t="inlineStr">
        <is>
          <t xml:space="preserve">    15、位号P-205AB泵型为OH2，中心线安装，泵壳形式为多蜗壳；</t>
        </is>
      </c>
      <c r="B19" s="389"/>
      <c r="C19" s="389"/>
      <c r="D19" s="389"/>
      <c r="E19" s="389"/>
      <c r="F19" s="389"/>
      <c r="G19" s="389"/>
      <c r="H19" s="389"/>
      <c r="I19" s="389"/>
      <c r="J19" s="390"/>
    </row>
    <row r="20" spans="1:10" s="74" customFormat="1" ht="21.75" customHeight="1">
      <c r="A20" s="391" t="inlineStr">
        <is>
          <t xml:space="preserve">    16、位号P-205AB机械密封冲洗方案为PLAN21+53B；</t>
        </is>
      </c>
      <c r="B20" s="389"/>
      <c r="C20" s="389"/>
      <c r="D20" s="389"/>
      <c r="E20" s="389"/>
      <c r="F20" s="389"/>
      <c r="G20" s="389"/>
      <c r="H20" s="389"/>
      <c r="I20" s="389"/>
      <c r="J20" s="390"/>
    </row>
    <row r="21" spans="1:10" s="74" customFormat="1" ht="21" customHeight="1">
      <c r="A21" s="419" t="inlineStr">
        <is>
          <t xml:space="preserve">    17、位号P-301AB A泵驱动电机均选用变频电机；</t>
        </is>
      </c>
      <c r="B21" s="420"/>
      <c r="C21" s="420"/>
      <c r="D21" s="420"/>
      <c r="E21" s="420"/>
      <c r="F21" s="420"/>
      <c r="G21" s="420"/>
      <c r="H21" s="420"/>
      <c r="I21" s="420"/>
      <c r="J21" s="421"/>
    </row>
    <row r="22" spans="1:10" s="74" customFormat="1" ht="21.75" customHeight="1">
      <c r="A22" s="422" t="inlineStr">
        <is>
          <t xml:space="preserve">    18、位号P-302AB叶轮改造，扬程至少提高5%；</t>
        </is>
      </c>
      <c r="B22" s="398"/>
      <c r="C22" s="398"/>
      <c r="D22" s="398"/>
      <c r="E22" s="398"/>
      <c r="F22" s="398"/>
      <c r="G22" s="398"/>
      <c r="H22" s="398"/>
      <c r="I22" s="398"/>
      <c r="J22" s="399"/>
    </row>
    <row r="23" spans="1:10">
      <c r="A23" s="418" t="inlineStr">
        <is>
          <t xml:space="preserve">    19、位号P-302AB过流部件硬度HRC≤22；</t>
        </is>
      </c>
      <c r="B23" s="418"/>
      <c r="C23" s="418"/>
      <c r="D23" s="418"/>
      <c r="E23" s="418"/>
      <c r="F23" s="418"/>
      <c r="G23" s="418"/>
      <c r="H23" s="418"/>
      <c r="I23" s="418"/>
      <c r="J23" s="418"/>
    </row>
    <row r="24" spans="1:10">
      <c r="A24" s="418" t="inlineStr">
        <is>
          <t xml:space="preserve">    20、位号P-305AB A泵驱动电机均选用变频电机；</t>
        </is>
      </c>
      <c r="B24" s="418"/>
      <c r="C24" s="418"/>
      <c r="D24" s="418"/>
      <c r="E24" s="418"/>
      <c r="F24" s="418"/>
      <c r="G24" s="418"/>
      <c r="H24" s="418"/>
      <c r="I24" s="418"/>
      <c r="J24" s="418"/>
    </row>
    <row r="25" spans="1:10">
      <c r="A25" s="418" t="inlineStr">
        <is>
          <t xml:space="preserve">    21、位号P-306AB A泵驱动电机均选用变频电机；</t>
        </is>
      </c>
      <c r="B25" s="418"/>
      <c r="C25" s="418"/>
      <c r="D25" s="418"/>
      <c r="E25" s="418"/>
      <c r="F25" s="418"/>
      <c r="G25" s="418"/>
      <c r="H25" s="418"/>
      <c r="I25" s="418"/>
      <c r="J25" s="418"/>
    </row>
    <row r="26" spans="1:10">
      <c r="A26" s="418" t="inlineStr">
        <is>
          <t xml:space="preserve">    22、位号P-306AB机械密封冲洗方案为21+53B；</t>
        </is>
      </c>
      <c r="B26" s="418"/>
      <c r="C26" s="418"/>
      <c r="D26" s="418"/>
      <c r="E26" s="418"/>
      <c r="F26" s="418"/>
      <c r="G26" s="418"/>
      <c r="H26" s="418"/>
      <c r="I26" s="418"/>
      <c r="J26" s="418"/>
    </row>
    <row r="27" spans="1:10">
      <c r="A27" s="418" t="inlineStr">
        <is>
          <t xml:space="preserve">    23、除盐水站冷却器支架为碳钢，翅片等过流部分材质为022Cr17Ni12Mo2（316L）；</t>
        </is>
      </c>
      <c r="B27" s="418"/>
      <c r="C27" s="418"/>
      <c r="D27" s="418"/>
      <c r="E27" s="418"/>
      <c r="F27" s="418"/>
      <c r="G27" s="418"/>
      <c r="H27" s="418"/>
      <c r="I27" s="418"/>
      <c r="J27" s="418"/>
    </row>
    <row r="28" spans="1:10" ht="37.80" customHeight="1">
      <c r="A28" s="928" t="inlineStr">
        <is>
          <t xml:space="preserve">    24、除盐水站水站为整体撬装结构，所有设备包括水箱都安放在一个公共底盘上，底盘上设漏水收集槽；</t>
        </is>
      </c>
      <c r="B28" s="418"/>
      <c r="C28" s="418"/>
      <c r="D28" s="418"/>
      <c r="E28" s="418"/>
      <c r="F28" s="418"/>
      <c r="G28" s="418"/>
      <c r="H28" s="418"/>
      <c r="I28" s="418"/>
      <c r="J28" s="418"/>
    </row>
    <row r="29" spans="1:10">
      <c r="A29" s="418" t="inlineStr">
        <is>
          <t xml:space="preserve">    25、除盐水站与用户相连的接口均带配对法兰、螺栓、螺母、垫片，水站带地脚螺栓；</t>
        </is>
      </c>
      <c r="B29" s="418"/>
      <c r="C29" s="418"/>
      <c r="D29" s="418"/>
      <c r="E29" s="418"/>
      <c r="F29" s="418"/>
      <c r="G29" s="418"/>
      <c r="H29" s="418"/>
      <c r="I29" s="418"/>
      <c r="J29" s="418"/>
    </row>
    <row r="30" spans="1:10">
      <c r="A30" s="418" t="inlineStr">
        <is>
          <t xml:space="preserve">    26、除盐水站不采用DN32、DN65、DN125等特殊管径。</t>
        </is>
      </c>
      <c r="B30" s="418"/>
      <c r="C30" s="418"/>
      <c r="D30" s="418"/>
      <c r="E30" s="418"/>
      <c r="F30" s="418"/>
      <c r="G30" s="418"/>
      <c r="H30" s="418"/>
      <c r="I30" s="418"/>
      <c r="J30" s="418"/>
    </row>
    <row r="31" spans="1:10">
      <c r="A31" s="418"/>
      <c r="B31" s="418"/>
      <c r="C31" s="418"/>
      <c r="D31" s="418"/>
      <c r="E31" s="418"/>
      <c r="F31" s="418"/>
      <c r="G31" s="418"/>
      <c r="H31" s="418"/>
      <c r="I31" s="418"/>
      <c r="J31" s="418"/>
    </row>
    <row r="32" spans="1:10">
      <c r="A32" s="418"/>
      <c r="B32" s="418"/>
      <c r="C32" s="418"/>
      <c r="D32" s="418"/>
      <c r="E32" s="418"/>
      <c r="F32" s="418"/>
      <c r="G32" s="418"/>
      <c r="H32" s="418"/>
      <c r="I32" s="418"/>
      <c r="J32" s="418"/>
    </row>
    <row r="33" spans="1:10">
      <c r="A33" s="418"/>
      <c r="B33" s="418"/>
      <c r="C33" s="418"/>
      <c r="D33" s="418"/>
      <c r="E33" s="418"/>
      <c r="F33" s="418"/>
      <c r="G33" s="418"/>
      <c r="H33" s="418"/>
      <c r="I33" s="418"/>
      <c r="J33" s="418"/>
    </row>
    <row r="34" spans="1:10">
      <c r="A34" s="418"/>
      <c r="B34" s="418"/>
      <c r="C34" s="418"/>
      <c r="D34" s="418"/>
      <c r="E34" s="418"/>
      <c r="F34" s="418"/>
      <c r="G34" s="418"/>
      <c r="H34" s="418"/>
      <c r="I34" s="418"/>
      <c r="J34" s="418"/>
    </row>
    <row r="35" spans="1:10">
      <c r="A35" s="418"/>
      <c r="B35" s="418"/>
      <c r="C35" s="418"/>
      <c r="D35" s="418"/>
      <c r="E35" s="418"/>
      <c r="F35" s="418"/>
      <c r="G35" s="418"/>
      <c r="H35" s="418"/>
      <c r="I35" s="418"/>
      <c r="J35" s="418"/>
    </row>
    <row r="36" spans="1:10">
      <c r="A36" s="418"/>
      <c r="B36" s="418"/>
      <c r="C36" s="418"/>
      <c r="D36" s="418"/>
      <c r="E36" s="418"/>
      <c r="F36" s="418"/>
      <c r="G36" s="418"/>
      <c r="H36" s="418"/>
      <c r="I36" s="418"/>
      <c r="J36" s="418"/>
    </row>
    <row r="37" spans="1:10">
      <c r="A37" s="418"/>
      <c r="B37" s="418"/>
      <c r="C37" s="418"/>
      <c r="D37" s="418"/>
      <c r="E37" s="418"/>
      <c r="F37" s="418"/>
      <c r="G37" s="418"/>
      <c r="H37" s="418"/>
      <c r="I37" s="418"/>
      <c r="J37" s="418"/>
    </row>
    <row r="38" spans="1:10">
      <c r="A38" s="418"/>
      <c r="B38" s="418"/>
      <c r="C38" s="418"/>
      <c r="D38" s="418"/>
      <c r="E38" s="418"/>
      <c r="F38" s="418"/>
      <c r="G38" s="418"/>
      <c r="H38" s="418"/>
      <c r="I38" s="418"/>
      <c r="J38" s="418"/>
    </row>
    <row r="39" spans="1:10">
      <c r="A39" s="418"/>
      <c r="B39" s="418"/>
      <c r="C39" s="418"/>
      <c r="D39" s="418"/>
      <c r="E39" s="418"/>
      <c r="F39" s="418"/>
      <c r="G39" s="418"/>
      <c r="H39" s="418"/>
      <c r="I39" s="418"/>
      <c r="J39" s="418"/>
    </row>
    <row r="40" spans="1:10">
      <c r="A40" s="78"/>
      <c r="B40" s="78"/>
      <c r="C40" s="78"/>
      <c r="D40" s="78"/>
      <c r="E40" s="78"/>
      <c r="F40" s="78"/>
      <c r="G40" s="78"/>
      <c r="H40" s="78"/>
      <c r="I40" s="78"/>
      <c r="J40" s="78"/>
    </row>
    <row r="41" spans="1:10">
      <c r="A41" s="78"/>
      <c r="B41" s="78"/>
      <c r="C41" s="78"/>
      <c r="D41" s="78"/>
      <c r="E41" s="78"/>
      <c r="F41" s="78"/>
      <c r="G41" s="78"/>
      <c r="H41" s="78"/>
      <c r="I41" s="78"/>
      <c r="J41" s="78"/>
    </row>
    <row r="42" spans="1:10">
      <c r="A42" s="78"/>
      <c r="B42" s="78"/>
      <c r="C42" s="78"/>
      <c r="D42" s="78"/>
      <c r="E42" s="78"/>
      <c r="F42" s="78"/>
      <c r="G42" s="78"/>
      <c r="H42" s="78"/>
      <c r="I42" s="78"/>
      <c r="J42" s="78"/>
    </row>
    <row r="43" spans="1:10">
      <c r="A43" s="78"/>
      <c r="B43" s="78"/>
      <c r="C43" s="78"/>
      <c r="D43" s="78"/>
      <c r="E43" s="78"/>
      <c r="F43" s="78"/>
      <c r="G43" s="78"/>
      <c r="H43" s="78"/>
      <c r="I43" s="78"/>
      <c r="J43" s="78"/>
    </row>
    <row r="44" spans="1:10">
      <c r="A44" s="78"/>
      <c r="B44" s="78"/>
      <c r="C44" s="78"/>
      <c r="D44" s="78"/>
      <c r="E44" s="78"/>
      <c r="F44" s="78"/>
      <c r="G44" s="78"/>
      <c r="H44" s="78"/>
      <c r="I44" s="78"/>
      <c r="J44" s="78"/>
    </row>
    <row r="45" spans="1:10">
      <c r="A45" s="78"/>
      <c r="B45" s="78"/>
      <c r="C45" s="78"/>
      <c r="D45" s="78"/>
      <c r="E45" s="78"/>
      <c r="F45" s="78"/>
      <c r="G45" s="78"/>
      <c r="H45" s="78"/>
      <c r="I45" s="78"/>
      <c r="J45" s="78"/>
    </row>
    <row r="46" spans="1:10">
      <c r="A46" s="78"/>
      <c r="B46" s="78"/>
      <c r="C46" s="78"/>
      <c r="D46" s="78"/>
      <c r="E46" s="78"/>
      <c r="F46" s="78"/>
      <c r="G46" s="78"/>
      <c r="H46" s="78"/>
      <c r="I46" s="78"/>
      <c r="J46" s="78"/>
    </row>
  </sheetData>
  <sheetProtection formatCells="0" formatColumns="0" formatRows="0" insertColumns="0" insertRows="0" insertHyperlinks="0" deleteColumns="0" deleteRows="0" sort="0" autoFilter="0" pivotTables="0"/>
  <mergeCells count="45">
    <mergeCell ref="A36:J36"/>
    <mergeCell ref="A37:J37"/>
    <mergeCell ref="A38:J38"/>
    <mergeCell ref="A39:J39"/>
    <mergeCell ref="F1:F2"/>
    <mergeCell ref="A31:J31"/>
    <mergeCell ref="A32:J32"/>
    <mergeCell ref="A33:J33"/>
    <mergeCell ref="A34:J34"/>
    <mergeCell ref="A35:J35"/>
    <mergeCell ref="A26:J26"/>
    <mergeCell ref="A27:J27"/>
    <mergeCell ref="A28:J28"/>
    <mergeCell ref="A29:J29"/>
    <mergeCell ref="A30:J30"/>
    <mergeCell ref="A23:J23"/>
    <mergeCell ref="A17:J17"/>
    <mergeCell ref="A24:J24"/>
    <mergeCell ref="A25:J25"/>
    <mergeCell ref="A18:J18"/>
    <mergeCell ref="A19:J19"/>
    <mergeCell ref="A20:J20"/>
    <mergeCell ref="A21:J21"/>
    <mergeCell ref="A22:J22"/>
    <mergeCell ref="A11:J11"/>
    <mergeCell ref="A13:J13"/>
    <mergeCell ref="A14:J14"/>
    <mergeCell ref="A15:J15"/>
    <mergeCell ref="A16:J16"/>
    <mergeCell ref="A12:J12"/>
    <mergeCell ref="K1:L2"/>
    <mergeCell ref="A8:J8"/>
    <mergeCell ref="A9:J9"/>
    <mergeCell ref="A10:J10"/>
    <mergeCell ref="A3:J3"/>
    <mergeCell ref="A4:J4"/>
    <mergeCell ref="A5:J5"/>
    <mergeCell ref="A6:J6"/>
    <mergeCell ref="A7:J7"/>
    <mergeCell ref="A1:B1"/>
    <mergeCell ref="C1:E1"/>
    <mergeCell ref="H1:J1"/>
    <mergeCell ref="A2:B2"/>
    <mergeCell ref="C2:E2"/>
    <mergeCell ref="H2:J2"/>
  </mergeCells>
  <phoneticPr fontId="58" type="noConversion"/>
  <printOptions horizontalCentered="1" verticalCentered="1"/>
  <pageMargins left="0.59055118110236227" right="0.59055118110236227" top="0.39370078740157483" bottom="0.39370078740157483" header="0.27559055118110237" footer="0.15748031496062992"/>
  <pageSetup paperSize="9" orientation="portrait" horizontalDpi="1200" verticalDpi="1200" r:id="rId1" fitToWidth="1" fitToHeight="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view="pageBreakPreview" zoomScaleNormal="110" zoomScaleSheetLayoutView="100" workbookViewId="0">
      <selection activeCell="N3" sqref="N3"/>
    </sheetView>
  </sheetViews>
  <sheetFormatPr defaultColWidth="9" defaultRowHeight="15.6"/>
  <cols>
    <col min="1" max="1" width="9" style="75"/>
    <col min="2" max="2" width="2.69921875" style="75" customWidth="1"/>
    <col min="3" max="4" width="9" style="75" customWidth="1"/>
    <col min="5" max="5" width="16.69921875" style="75" customWidth="1"/>
    <col min="6" max="6" width="13.8984375" style="75" customWidth="1"/>
    <col min="7" max="7" width="13.59765625" style="75" customWidth="1"/>
    <col min="8" max="8" width="9" style="75"/>
    <col min="9" max="9" width="5.09765625" style="75" customWidth="1"/>
    <col min="10" max="10" width="18.5" style="75" customWidth="1"/>
    <col min="11" max="16384" width="9" style="75"/>
  </cols>
  <sheetData>
    <row r="1" spans="1:12" s="72" customFormat="1" ht="30.9" customHeight="1">
      <c r="A1" s="402" t="s">
        <v>0</v>
      </c>
      <c r="B1" s="403"/>
      <c r="C1" s="404" t="str">
        <f>'选型表'!D3</f>
      </c>
      <c r="D1" s="405"/>
      <c r="E1" s="406"/>
      <c r="F1" s="423" t="s">
        <v>191</v>
      </c>
      <c r="G1" s="76" t="s">
        <v>1</v>
      </c>
      <c r="H1" s="404">
        <f>'选型表'!E2</f>
      </c>
      <c r="I1" s="405"/>
      <c r="J1" s="407"/>
      <c r="L1" s="330" t="s">
        <v>43</v>
      </c>
    </row>
    <row r="2" spans="1:12" s="72" customFormat="1" ht="30.9" customHeight="1">
      <c r="A2" s="425" t="s">
        <v>2</v>
      </c>
      <c r="B2" s="426"/>
      <c r="C2" s="427">
        <f>'选型表'!J2</f>
      </c>
      <c r="D2" s="428"/>
      <c r="E2" s="429"/>
      <c r="F2" s="434"/>
      <c r="G2" s="77" t="s">
        <v>3</v>
      </c>
      <c r="H2" s="430">
        <f>'选型表'!AC5</f>
      </c>
      <c r="I2" s="431"/>
      <c r="J2" s="432"/>
      <c r="L2" s="330"/>
    </row>
    <row r="3" spans="1:12" s="73" customFormat="1" ht="47.1" customHeight="1">
      <c r="A3" s="433" t="s">
        <v>192</v>
      </c>
      <c r="B3" s="433"/>
      <c r="C3" s="433"/>
      <c r="D3" s="433"/>
      <c r="E3" s="433"/>
      <c r="F3" s="433" t="s">
        <v>193</v>
      </c>
      <c r="G3" s="433"/>
      <c r="H3" s="433" t="s">
        <v>194</v>
      </c>
      <c r="I3" s="433"/>
      <c r="J3" s="79" t="s">
        <v>80</v>
      </c>
      <c r="L3" s="330"/>
    </row>
    <row r="4" spans="1:12" s="73" customFormat="1" ht="47.1" customHeight="1">
      <c r="A4" s="433"/>
      <c r="B4" s="433"/>
      <c r="C4" s="433"/>
      <c r="D4" s="433"/>
      <c r="E4" s="433"/>
      <c r="F4" s="433"/>
      <c r="G4" s="433"/>
      <c r="H4" s="433"/>
      <c r="I4" s="433"/>
      <c r="J4" s="80"/>
      <c r="L4" s="330"/>
    </row>
    <row r="5" spans="1:12" s="73" customFormat="1" ht="47.1" customHeight="1">
      <c r="A5" s="433"/>
      <c r="B5" s="433"/>
      <c r="C5" s="433"/>
      <c r="D5" s="433"/>
      <c r="E5" s="433"/>
      <c r="F5" s="433"/>
      <c r="G5" s="433"/>
      <c r="H5" s="433"/>
      <c r="I5" s="433"/>
      <c r="J5" s="80"/>
      <c r="L5" s="330"/>
    </row>
    <row r="6" spans="1:12" s="73" customFormat="1" ht="47.1" customHeight="1">
      <c r="A6" s="433"/>
      <c r="B6" s="433"/>
      <c r="C6" s="433"/>
      <c r="D6" s="433"/>
      <c r="E6" s="433"/>
      <c r="F6" s="433"/>
      <c r="G6" s="433"/>
      <c r="H6" s="433"/>
      <c r="I6" s="433"/>
      <c r="J6" s="80"/>
      <c r="L6" s="330"/>
    </row>
    <row r="7" spans="1:12" s="73" customFormat="1" ht="47.1" customHeight="1">
      <c r="A7" s="433"/>
      <c r="B7" s="433"/>
      <c r="C7" s="433"/>
      <c r="D7" s="433"/>
      <c r="E7" s="433"/>
      <c r="F7" s="433"/>
      <c r="G7" s="433"/>
      <c r="H7" s="433"/>
      <c r="I7" s="433"/>
      <c r="J7" s="80"/>
      <c r="L7" s="330"/>
    </row>
    <row r="8" spans="1:12" s="73" customFormat="1" ht="47.1" customHeight="1">
      <c r="A8" s="433"/>
      <c r="B8" s="433"/>
      <c r="C8" s="433"/>
      <c r="D8" s="433"/>
      <c r="E8" s="433"/>
      <c r="F8" s="433"/>
      <c r="G8" s="433"/>
      <c r="H8" s="433"/>
      <c r="I8" s="433"/>
      <c r="J8" s="80"/>
      <c r="L8" s="330"/>
    </row>
    <row r="9" spans="1:12" s="73" customFormat="1" ht="47.1" customHeight="1">
      <c r="A9" s="433"/>
      <c r="B9" s="433"/>
      <c r="C9" s="433"/>
      <c r="D9" s="433"/>
      <c r="E9" s="433"/>
      <c r="F9" s="433"/>
      <c r="G9" s="433"/>
      <c r="H9" s="433"/>
      <c r="I9" s="433"/>
      <c r="J9" s="80"/>
      <c r="L9" s="330"/>
    </row>
    <row r="10" spans="1:12" s="73" customFormat="1" ht="47.1" customHeight="1">
      <c r="A10" s="433"/>
      <c r="B10" s="433"/>
      <c r="C10" s="433"/>
      <c r="D10" s="433"/>
      <c r="E10" s="433"/>
      <c r="F10" s="433"/>
      <c r="G10" s="433"/>
      <c r="H10" s="433"/>
      <c r="I10" s="433"/>
      <c r="J10" s="80"/>
      <c r="L10" s="330"/>
    </row>
    <row r="11" spans="1:12" s="73" customFormat="1" ht="47.1" customHeight="1">
      <c r="A11" s="433"/>
      <c r="B11" s="433"/>
      <c r="C11" s="433"/>
      <c r="D11" s="433"/>
      <c r="E11" s="433"/>
      <c r="F11" s="433"/>
      <c r="G11" s="433"/>
      <c r="H11" s="433"/>
      <c r="I11" s="433"/>
      <c r="J11" s="80"/>
      <c r="L11" s="330"/>
    </row>
    <row r="12" spans="1:12" s="73" customFormat="1" ht="47.1" customHeight="1">
      <c r="A12" s="433"/>
      <c r="B12" s="433"/>
      <c r="C12" s="433"/>
      <c r="D12" s="433"/>
      <c r="E12" s="433"/>
      <c r="F12" s="433"/>
      <c r="G12" s="433"/>
      <c r="H12" s="433"/>
      <c r="I12" s="433"/>
      <c r="J12" s="80"/>
      <c r="L12" s="330"/>
    </row>
    <row r="13" spans="1:12" s="74" customFormat="1" ht="47.1" customHeight="1">
      <c r="A13" s="435" t="s">
        <v>195</v>
      </c>
      <c r="B13" s="436"/>
      <c r="C13" s="436"/>
      <c r="D13" s="436"/>
      <c r="E13" s="436"/>
      <c r="F13" s="436"/>
      <c r="G13" s="436"/>
      <c r="H13" s="436"/>
      <c r="I13" s="436"/>
      <c r="J13" s="437"/>
    </row>
    <row r="14" spans="1:12" ht="15.6" customHeight="1">
      <c r="A14" s="418"/>
      <c r="B14" s="418"/>
      <c r="C14" s="418"/>
      <c r="D14" s="418"/>
      <c r="E14" s="418"/>
      <c r="F14" s="418"/>
      <c r="G14" s="418"/>
      <c r="H14" s="418"/>
      <c r="I14" s="418"/>
      <c r="J14" s="418"/>
    </row>
    <row r="15" spans="1:12" ht="15.6" customHeight="1">
      <c r="A15" s="418"/>
      <c r="B15" s="418"/>
      <c r="C15" s="418"/>
      <c r="D15" s="418"/>
      <c r="E15" s="418"/>
      <c r="F15" s="418"/>
      <c r="G15" s="418"/>
      <c r="H15" s="418"/>
      <c r="I15" s="418"/>
      <c r="J15" s="418"/>
    </row>
    <row r="16" spans="1:12">
      <c r="A16" s="418"/>
      <c r="B16" s="418"/>
      <c r="C16" s="418"/>
      <c r="D16" s="418"/>
      <c r="E16" s="418"/>
      <c r="F16" s="418"/>
      <c r="G16" s="418"/>
      <c r="H16" s="418"/>
      <c r="I16" s="418"/>
      <c r="J16" s="418"/>
    </row>
    <row r="17" spans="1:10">
      <c r="A17" s="418"/>
      <c r="B17" s="418"/>
      <c r="C17" s="418"/>
      <c r="D17" s="418"/>
      <c r="E17" s="418"/>
      <c r="F17" s="418"/>
      <c r="G17" s="418"/>
      <c r="H17" s="418"/>
      <c r="I17" s="418"/>
      <c r="J17" s="418"/>
    </row>
    <row r="18" spans="1:10">
      <c r="A18" s="418"/>
      <c r="B18" s="418"/>
      <c r="C18" s="418"/>
      <c r="D18" s="418"/>
      <c r="E18" s="418"/>
      <c r="F18" s="418"/>
      <c r="G18" s="418"/>
      <c r="H18" s="418"/>
      <c r="I18" s="418"/>
      <c r="J18" s="418"/>
    </row>
    <row r="19" spans="1:10">
      <c r="A19" s="418"/>
      <c r="B19" s="418"/>
      <c r="C19" s="418"/>
      <c r="D19" s="418"/>
      <c r="E19" s="418"/>
      <c r="F19" s="418"/>
      <c r="G19" s="418"/>
      <c r="H19" s="418"/>
      <c r="I19" s="418"/>
      <c r="J19" s="418"/>
    </row>
    <row r="20" spans="1:10">
      <c r="A20" s="418"/>
      <c r="B20" s="418"/>
      <c r="C20" s="418"/>
      <c r="D20" s="418"/>
      <c r="E20" s="418"/>
      <c r="F20" s="418"/>
      <c r="G20" s="418"/>
      <c r="H20" s="418"/>
      <c r="I20" s="418"/>
      <c r="J20" s="418"/>
    </row>
    <row r="21" spans="1:10">
      <c r="A21" s="418"/>
      <c r="B21" s="418"/>
      <c r="C21" s="418"/>
      <c r="D21" s="418"/>
      <c r="E21" s="418"/>
      <c r="F21" s="418"/>
      <c r="G21" s="418"/>
      <c r="H21" s="418"/>
      <c r="I21" s="418"/>
      <c r="J21" s="418"/>
    </row>
    <row r="22" spans="1:10">
      <c r="A22" s="418"/>
      <c r="B22" s="418"/>
      <c r="C22" s="418"/>
      <c r="D22" s="418"/>
      <c r="E22" s="418"/>
      <c r="F22" s="418"/>
      <c r="G22" s="418"/>
      <c r="H22" s="418"/>
      <c r="I22" s="418"/>
      <c r="J22" s="418"/>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78"/>
      <c r="B31" s="78"/>
      <c r="C31" s="78"/>
      <c r="D31" s="78"/>
      <c r="E31" s="78"/>
      <c r="F31" s="78"/>
      <c r="G31" s="78"/>
      <c r="H31" s="78"/>
      <c r="I31" s="78"/>
      <c r="J31" s="78"/>
    </row>
    <row r="32" spans="1:10">
      <c r="A32" s="78"/>
      <c r="B32" s="78"/>
      <c r="C32" s="78"/>
      <c r="D32" s="78"/>
      <c r="E32" s="78"/>
      <c r="F32" s="78"/>
      <c r="G32" s="78"/>
      <c r="H32" s="78"/>
      <c r="I32" s="78"/>
      <c r="J32" s="78"/>
    </row>
    <row r="33" spans="1:10">
      <c r="A33" s="78"/>
      <c r="B33" s="78"/>
      <c r="C33" s="78"/>
      <c r="D33" s="78"/>
      <c r="E33" s="78"/>
      <c r="F33" s="78"/>
      <c r="G33" s="78"/>
      <c r="H33" s="78"/>
      <c r="I33" s="78"/>
      <c r="J33" s="78"/>
    </row>
    <row r="34" spans="1:10">
      <c r="A34" s="78"/>
      <c r="B34" s="78"/>
      <c r="C34" s="78"/>
      <c r="D34" s="78"/>
      <c r="E34" s="78"/>
      <c r="F34" s="78"/>
      <c r="G34" s="78"/>
      <c r="H34" s="78"/>
      <c r="I34" s="78"/>
      <c r="J34" s="78"/>
    </row>
    <row r="35" spans="1:10">
      <c r="A35" s="78"/>
      <c r="B35" s="78"/>
      <c r="C35" s="78"/>
      <c r="D35" s="78"/>
      <c r="E35" s="78"/>
      <c r="F35" s="78"/>
      <c r="G35" s="78"/>
      <c r="H35" s="78"/>
      <c r="I35" s="78"/>
      <c r="J35" s="78"/>
    </row>
    <row r="36" spans="1:10">
      <c r="A36" s="78"/>
      <c r="B36" s="78"/>
      <c r="C36" s="78"/>
      <c r="D36" s="78"/>
      <c r="E36" s="78"/>
      <c r="F36" s="78"/>
      <c r="G36" s="78"/>
      <c r="H36" s="78"/>
      <c r="I36" s="78"/>
      <c r="J36" s="78"/>
    </row>
    <row r="37" spans="1:10">
      <c r="A37" s="78"/>
      <c r="B37" s="78"/>
      <c r="C37" s="78"/>
      <c r="D37" s="78"/>
      <c r="E37" s="78"/>
      <c r="F37" s="78"/>
      <c r="G37" s="78"/>
      <c r="H37" s="78"/>
      <c r="I37" s="78"/>
      <c r="J37" s="78"/>
    </row>
  </sheetData>
  <sheetProtection formatCells="0" formatColumns="0" formatRows="0" insertColumns="0" insertRows="0" insertHyperlinks="0" deleteColumns="0" deleteRows="0" sort="0" autoFilter="0" pivotTables="0"/>
  <mergeCells count="56">
    <mergeCell ref="A28:J28"/>
    <mergeCell ref="A29:J29"/>
    <mergeCell ref="A30:J30"/>
    <mergeCell ref="F1:F2"/>
    <mergeCell ref="A23:J23"/>
    <mergeCell ref="A24:J24"/>
    <mergeCell ref="A25:J25"/>
    <mergeCell ref="A26:J26"/>
    <mergeCell ref="A27:J27"/>
    <mergeCell ref="A18:J18"/>
    <mergeCell ref="A19:J19"/>
    <mergeCell ref="A20:J20"/>
    <mergeCell ref="A21:J21"/>
    <mergeCell ref="A22:J22"/>
    <mergeCell ref="A13:J13"/>
    <mergeCell ref="A14:J14"/>
    <mergeCell ref="A17:J17"/>
    <mergeCell ref="A11:E11"/>
    <mergeCell ref="F11:G11"/>
    <mergeCell ref="H11:I11"/>
    <mergeCell ref="A12:E12"/>
    <mergeCell ref="F12:G12"/>
    <mergeCell ref="H12:I12"/>
    <mergeCell ref="A10:E10"/>
    <mergeCell ref="F10:G10"/>
    <mergeCell ref="H10:I10"/>
    <mergeCell ref="A15:J15"/>
    <mergeCell ref="A16:J16"/>
    <mergeCell ref="A8:E8"/>
    <mergeCell ref="F8:G8"/>
    <mergeCell ref="H8:I8"/>
    <mergeCell ref="A9:E9"/>
    <mergeCell ref="F9:G9"/>
    <mergeCell ref="H9:I9"/>
    <mergeCell ref="A6:E6"/>
    <mergeCell ref="F6:G6"/>
    <mergeCell ref="H6:I6"/>
    <mergeCell ref="A7:E7"/>
    <mergeCell ref="F7:G7"/>
    <mergeCell ref="H7:I7"/>
    <mergeCell ref="L1:L12"/>
    <mergeCell ref="A1:B1"/>
    <mergeCell ref="C1:E1"/>
    <mergeCell ref="H1:J1"/>
    <mergeCell ref="A2:B2"/>
    <mergeCell ref="C2:E2"/>
    <mergeCell ref="H2:J2"/>
    <mergeCell ref="A3:E3"/>
    <mergeCell ref="F3:G3"/>
    <mergeCell ref="H3:I3"/>
    <mergeCell ref="A4:E4"/>
    <mergeCell ref="F4:G4"/>
    <mergeCell ref="H4:I4"/>
    <mergeCell ref="A5:E5"/>
    <mergeCell ref="F5:G5"/>
    <mergeCell ref="H5:I5"/>
  </mergeCells>
  <phoneticPr fontId="58" type="noConversion"/>
  <printOptions horizontalCentered="1" verticalCentered="1"/>
  <pageMargins left="0.39370078740157483" right="0.15748031496062992" top="0.15748031496062992" bottom="0.15748031496062992" header="0.27559055118110237" footer="0.15748031496062992"/>
  <pageSetup paperSize="9" scale="84" firstPageNumber="4294963191" orientation="portrait" useFirstPageNumber="1"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23"/>
  <sheetViews>
    <sheetView view="pageBreakPreview" zoomScale="55" zoomScaleNormal="85" zoomScaleSheetLayoutView="55" workbookViewId="0">
      <pane xSplit="3" ySplit="7" topLeftCell="D8" activePane="bottomRight" state="frozenSplit"/>
      <selection activeCell="B18" sqref="B18"/>
      <selection pane="topRight" activeCell="B18" sqref="B18"/>
      <selection pane="bottomLeft" activeCell="B18" sqref="B18"/>
      <selection pane="bottomRight" activeCell="AI3" sqref="AI3:AI8"/>
    </sheetView>
  </sheetViews>
  <sheetFormatPr defaultColWidth="9" defaultRowHeight="16.8"/>
  <cols>
    <col min="1" max="1" width="4.59765625" style="26" customWidth="1"/>
    <col min="2" max="2" width="13" style="70" bestFit="1" customWidth="1"/>
    <col min="3" max="3" width="11" style="26" customWidth="1"/>
    <col min="4" max="4" width="11.09765625" style="26" customWidth="1"/>
    <col min="5" max="5" width="4" style="26" customWidth="1"/>
    <col min="6" max="6" width="18" style="26" customWidth="1"/>
    <col min="7" max="7" width="6.69921875" style="26" customWidth="1"/>
    <col min="8" max="8" width="6.3984375" style="26" customWidth="1"/>
    <col min="9" max="9" width="9.59765625" style="26" customWidth="1"/>
    <col min="10" max="10" width="6.69921875" style="26" customWidth="1"/>
    <col min="11" max="12" width="7" style="26" customWidth="1"/>
    <col min="13" max="13" width="6.8984375" style="26" customWidth="1"/>
    <col min="14" max="14" width="6.8984375" style="69" customWidth="1"/>
    <col min="15" max="15" width="7.59765625" style="69" customWidth="1"/>
    <col min="16" max="16" width="6.3984375" style="26" customWidth="1"/>
    <col min="17" max="17" width="8.19921875" style="26" customWidth="1"/>
    <col min="18" max="18" width="13.3984375" style="26" customWidth="1"/>
    <col min="19" max="19" width="6.69921875" style="26" customWidth="1"/>
    <col min="20" max="20" width="6.09765625" style="26" customWidth="1"/>
    <col min="21" max="21" width="4.69921875" style="26" customWidth="1"/>
    <col min="22" max="23" width="5.5" style="26" customWidth="1"/>
    <col min="24" max="24" width="9.09765625" style="71" customWidth="1"/>
    <col min="25" max="25" width="8.09765625" style="26" customWidth="1"/>
    <col min="26" max="26" width="8" style="26" customWidth="1"/>
    <col min="27" max="27" width="7.69921875" style="26" customWidth="1"/>
    <col min="28" max="28" width="14.59765625" style="26" customWidth="1"/>
    <col min="29" max="29" width="8.69921875" style="26" customWidth="1"/>
    <col min="30" max="32" width="7.8984375" style="26" customWidth="1"/>
    <col min="33" max="33" width="8.3984375" style="26" customWidth="1"/>
    <col min="34" max="34" width="9" style="26"/>
    <col min="35" max="35" width="12.09765625" style="26" customWidth="1"/>
    <col min="36" max="16384" width="9" style="26"/>
  </cols>
  <sheetData>
    <row r="1" spans="1:35" ht="0.9" customHeight="1"/>
    <row r="2" spans="1:35" s="67" customFormat="1" ht="24.9" customHeight="1">
      <c r="A2" s="121"/>
      <c r="B2" s="121"/>
      <c r="C2" s="443" t="s">
        <v>160</v>
      </c>
      <c r="D2" s="443"/>
      <c r="E2" s="444">
        <f>IF('封面'!E7="","",'封面'!E7)</f>
      </c>
      <c r="F2" s="444"/>
      <c r="G2" s="444"/>
      <c r="H2" s="121"/>
      <c r="I2" s="122" t="s">
        <v>196</v>
      </c>
      <c r="J2" s="444">
        <f>IF('封面'!E8="","",'封面'!E8)</f>
      </c>
      <c r="K2" s="444"/>
      <c r="L2" s="444"/>
      <c r="M2" s="121"/>
      <c r="N2" s="123"/>
      <c r="O2" s="123"/>
      <c r="P2" s="121"/>
      <c r="Q2" s="121"/>
      <c r="R2" s="121"/>
      <c r="S2" s="121"/>
      <c r="T2" s="121"/>
      <c r="U2" s="121"/>
      <c r="V2" s="444"/>
      <c r="W2" s="444"/>
      <c r="X2" s="444"/>
      <c r="Y2" s="444"/>
      <c r="Z2" s="444"/>
      <c r="AA2" s="444"/>
      <c r="AB2" s="123"/>
      <c r="AC2" s="444"/>
      <c r="AD2" s="444"/>
      <c r="AE2" s="444"/>
      <c r="AF2" s="444"/>
      <c r="AG2" s="444"/>
    </row>
    <row r="3" spans="1:35" s="67" customFormat="1" ht="30" customHeight="1">
      <c r="A3" s="445" t="s">
        <v>0</v>
      </c>
      <c r="B3" s="446"/>
      <c r="C3" s="447"/>
      <c r="D3" s="448" t="str">
        <f>IF('封面'!E11="","",'封面'!E11)</f>
        <v>中石油华东设计院有限公司</v>
      </c>
      <c r="E3" s="449"/>
      <c r="F3" s="449"/>
      <c r="G3" s="449"/>
      <c r="H3" s="446"/>
      <c r="I3" s="124" t="s">
        <v>197</v>
      </c>
      <c r="J3" s="125"/>
      <c r="K3" s="485" t="s">
        <v>198</v>
      </c>
      <c r="L3" s="485"/>
      <c r="M3" s="485"/>
      <c r="N3" s="485"/>
      <c r="O3" s="485"/>
      <c r="P3" s="485"/>
      <c r="Q3" s="485"/>
      <c r="R3" s="485"/>
      <c r="S3" s="485"/>
      <c r="T3" s="485"/>
      <c r="U3" s="486"/>
      <c r="V3" s="475" t="s">
        <v>132</v>
      </c>
      <c r="W3" s="476"/>
      <c r="X3" s="483"/>
      <c r="Y3" s="475"/>
      <c r="Z3" s="476"/>
      <c r="AA3" s="483"/>
      <c r="AB3" s="454" t="s">
        <v>163</v>
      </c>
      <c r="AC3" s="475">
        <f>IF('封面'!H17="","",'封面'!H17)</f>
      </c>
      <c r="AD3" s="476"/>
      <c r="AE3" s="476"/>
      <c r="AF3" s="476"/>
      <c r="AG3" s="477"/>
      <c r="AI3" s="462" t="s">
        <v>199</v>
      </c>
    </row>
    <row r="4" spans="1:35" s="67" customFormat="1" ht="30" customHeight="1">
      <c r="A4" s="450" t="s">
        <v>111</v>
      </c>
      <c r="B4" s="451"/>
      <c r="C4" s="452"/>
      <c r="D4" s="453" t="str">
        <f>IF('封面'!E13="","",'封面'!E13)</f>
        <v>中化弘润石油化工有限公司</v>
      </c>
      <c r="E4" s="451"/>
      <c r="F4" s="451"/>
      <c r="G4" s="451"/>
      <c r="H4" s="452"/>
      <c r="I4" s="126"/>
      <c r="J4" s="127"/>
      <c r="K4" s="487"/>
      <c r="L4" s="487"/>
      <c r="M4" s="487"/>
      <c r="N4" s="487"/>
      <c r="O4" s="487"/>
      <c r="P4" s="487"/>
      <c r="Q4" s="487"/>
      <c r="R4" s="487"/>
      <c r="S4" s="487"/>
      <c r="T4" s="487"/>
      <c r="U4" s="488"/>
      <c r="V4" s="478"/>
      <c r="W4" s="479"/>
      <c r="X4" s="484"/>
      <c r="Y4" s="478"/>
      <c r="Z4" s="479"/>
      <c r="AA4" s="484"/>
      <c r="AB4" s="455"/>
      <c r="AC4" s="478"/>
      <c r="AD4" s="479"/>
      <c r="AE4" s="479"/>
      <c r="AF4" s="479"/>
      <c r="AG4" s="480"/>
      <c r="AI4" s="462"/>
    </row>
    <row r="5" spans="1:35" s="67" customFormat="1" ht="47.25" customHeight="1">
      <c r="A5" s="438" t="s">
        <v>112</v>
      </c>
      <c r="B5" s="439"/>
      <c r="C5" s="440"/>
      <c r="D5" s="441" t="str">
        <f>IF('封面'!E9="","",'封面'!E9)</f>
        <v>TMP装置改造项目</v>
      </c>
      <c r="E5" s="439"/>
      <c r="F5" s="439"/>
      <c r="G5" s="439"/>
      <c r="H5" s="440"/>
      <c r="I5" s="128"/>
      <c r="J5" s="129"/>
      <c r="K5" s="489"/>
      <c r="L5" s="489"/>
      <c r="M5" s="489"/>
      <c r="N5" s="489"/>
      <c r="O5" s="489"/>
      <c r="P5" s="489"/>
      <c r="Q5" s="489"/>
      <c r="R5" s="489"/>
      <c r="S5" s="489"/>
      <c r="T5" s="489"/>
      <c r="U5" s="490"/>
      <c r="V5" s="442" t="s">
        <v>134</v>
      </c>
      <c r="W5" s="442"/>
      <c r="X5" s="442"/>
      <c r="Y5" s="442"/>
      <c r="Z5" s="442"/>
      <c r="AA5" s="442"/>
      <c r="AB5" s="130" t="s">
        <v>200</v>
      </c>
      <c r="AC5" s="466">
        <f>IF('封面'!E18="","",'封面'!E18)</f>
      </c>
      <c r="AD5" s="467"/>
      <c r="AE5" s="467"/>
      <c r="AF5" s="467"/>
      <c r="AG5" s="468"/>
      <c r="AI5" s="462"/>
    </row>
    <row r="6" spans="1:35" s="68" customFormat="1" ht="39.9" customHeight="1">
      <c r="A6" s="493" t="s">
        <v>164</v>
      </c>
      <c r="B6" s="463" t="s">
        <v>201</v>
      </c>
      <c r="C6" s="459" t="s">
        <v>138</v>
      </c>
      <c r="D6" s="465" t="s">
        <v>202</v>
      </c>
      <c r="E6" s="459" t="s">
        <v>118</v>
      </c>
      <c r="F6" s="465" t="s">
        <v>203</v>
      </c>
      <c r="G6" s="465" t="s">
        <v>204</v>
      </c>
      <c r="H6" s="459" t="s">
        <v>205</v>
      </c>
      <c r="I6" s="465" t="s">
        <v>206</v>
      </c>
      <c r="J6" s="465" t="s">
        <v>207</v>
      </c>
      <c r="K6" s="469" t="s">
        <v>208</v>
      </c>
      <c r="L6" s="457"/>
      <c r="M6" s="470" t="s">
        <v>209</v>
      </c>
      <c r="N6" s="471"/>
      <c r="O6" s="472"/>
      <c r="P6" s="459" t="s">
        <v>210</v>
      </c>
      <c r="Q6" s="460" t="s">
        <v>211</v>
      </c>
      <c r="R6" s="456"/>
      <c r="S6" s="456" t="s">
        <v>212</v>
      </c>
      <c r="T6" s="458" t="s">
        <v>213</v>
      </c>
      <c r="U6" s="459" t="s">
        <v>214</v>
      </c>
      <c r="V6" s="460" t="s">
        <v>215</v>
      </c>
      <c r="W6" s="456"/>
      <c r="X6" s="491" t="s">
        <v>216</v>
      </c>
      <c r="Y6" s="458" t="s">
        <v>217</v>
      </c>
      <c r="Z6" s="459" t="s">
        <v>218</v>
      </c>
      <c r="AA6" s="459" t="s">
        <v>219</v>
      </c>
      <c r="AB6" s="459" t="s">
        <v>142</v>
      </c>
      <c r="AC6" s="465" t="s">
        <v>220</v>
      </c>
      <c r="AD6" s="458" t="s">
        <v>146</v>
      </c>
      <c r="AE6" s="460" t="s">
        <v>221</v>
      </c>
      <c r="AF6" s="460" t="s">
        <v>222</v>
      </c>
      <c r="AG6" s="460" t="s">
        <v>223</v>
      </c>
      <c r="AI6" s="462"/>
    </row>
    <row r="7" spans="1:35" s="68" customFormat="1" ht="42.75" customHeight="1">
      <c r="A7" s="494"/>
      <c r="B7" s="459"/>
      <c r="C7" s="464"/>
      <c r="D7" s="459"/>
      <c r="E7" s="464"/>
      <c r="F7" s="459"/>
      <c r="G7" s="459"/>
      <c r="H7" s="464"/>
      <c r="I7" s="459"/>
      <c r="J7" s="459"/>
      <c r="K7" s="131" t="s">
        <v>224</v>
      </c>
      <c r="L7" s="132" t="s">
        <v>225</v>
      </c>
      <c r="M7" s="133" t="s">
        <v>226</v>
      </c>
      <c r="N7" s="132" t="s">
        <v>227</v>
      </c>
      <c r="O7" s="132" t="s">
        <v>228</v>
      </c>
      <c r="P7" s="464"/>
      <c r="Q7" s="461"/>
      <c r="R7" s="457"/>
      <c r="S7" s="457"/>
      <c r="T7" s="459"/>
      <c r="U7" s="464"/>
      <c r="V7" s="134" t="s">
        <v>229</v>
      </c>
      <c r="W7" s="134" t="s">
        <v>230</v>
      </c>
      <c r="X7" s="492"/>
      <c r="Y7" s="459"/>
      <c r="Z7" s="464"/>
      <c r="AA7" s="464"/>
      <c r="AB7" s="464"/>
      <c r="AC7" s="459"/>
      <c r="AD7" s="459"/>
      <c r="AE7" s="461"/>
      <c r="AF7" s="461"/>
      <c r="AG7" s="461"/>
      <c r="AI7" s="462"/>
    </row>
    <row r="8" spans="1:35" ht="80.099999999999994" customHeight="1">
      <c r="A8" s="135" t="inlineStr">
        <is>
          <t>001</t>
        </is>
      </c>
      <c r="B8" s="176"/>
      <c r="C8" s="176" t="inlineStr">
        <is>
          <t>P-102D</t>
        </is>
      </c>
      <c r="D8" s="907" t="inlineStr">
        <is>
          <t>热媒水循环泵</t>
        </is>
      </c>
      <c r="E8" s="177">
        <v>1</v>
      </c>
      <c r="F8" s="176" t="inlineStr">
        <is>
          <t>热媒水</t>
        </is>
      </c>
      <c r="G8" s="176" t="inlineStr">
        <is>
          <t>0.974</t>
        </is>
      </c>
      <c r="H8" s="178" t="inlineStr">
        <is>
          <t>75</t>
        </is>
      </c>
      <c r="I8" s="176" t="inlineStr">
        <is>
          <t>0.038</t>
        </is>
      </c>
      <c r="J8" s="176" t="inlineStr">
        <is>
          <t>0.38</t>
        </is>
      </c>
      <c r="K8" s="178" t="inlineStr">
        <is>
          <t>0.2</t>
        </is>
      </c>
      <c r="L8" s="184"/>
      <c r="M8" s="136"/>
      <c r="N8" s="908" t="inlineStr">
        <is>
          <t>500/720</t>
        </is>
      </c>
      <c r="O8" s="184" t="inlineStr">
        <is>
          <t>900</t>
        </is>
      </c>
      <c r="P8" s="176" t="inlineStr">
        <is>
          <t>100</t>
        </is>
      </c>
      <c r="Q8" s="179"/>
      <c r="R8" s="235"/>
      <c r="S8" s="236"/>
      <c r="T8" s="177"/>
      <c r="U8" s="177"/>
      <c r="V8" s="177" t="inlineStr">
        <is>
          <t>5</t>
        </is>
      </c>
      <c r="W8" s="240"/>
      <c r="X8" s="237">
        <f>IFERROR(IF(OR(O8="",P8="",G8="",U8="",U8=0),"",O8*P8*G8/367.2/U8*100),"")</f>
      </c>
      <c r="Y8" s="177" t="inlineStr">
        <is>
          <t>S-6</t>
        </is>
      </c>
      <c r="Z8" s="176"/>
      <c r="AA8" s="136" t="inlineStr">
        <is>
          <t>K</t>
        </is>
      </c>
      <c r="AB8" s="176"/>
      <c r="AC8" s="176"/>
      <c r="AD8" s="137"/>
      <c r="AE8" s="137"/>
      <c r="AF8" s="137"/>
      <c r="AG8" s="138"/>
      <c r="AI8" s="462"/>
    </row>
    <row r="9" spans="1:35" ht="80.099999999999994" customHeight="1">
      <c r="A9" s="135" t="inlineStr">
        <is>
          <t>002</t>
        </is>
      </c>
      <c r="B9" s="176"/>
      <c r="C9" s="176" t="inlineStr">
        <is>
          <t>P-201AB</t>
        </is>
      </c>
      <c r="D9" s="176" t="inlineStr">
        <is>
          <t>原料油泵</t>
        </is>
      </c>
      <c r="E9" s="177">
        <v>2</v>
      </c>
      <c r="F9" s="907" t="inlineStr">
        <is>
          <t>原料油、总硫含量1.5wt%</t>
        </is>
      </c>
      <c r="G9" s="176" t="inlineStr">
        <is>
          <t>0.889</t>
        </is>
      </c>
      <c r="H9" s="178" t="inlineStr">
        <is>
          <t>80</t>
        </is>
      </c>
      <c r="I9" s="176" t="inlineStr">
        <is>
          <t>0.22</t>
        </is>
      </c>
      <c r="J9" s="176" t="inlineStr">
        <is>
          <t>7.52</t>
        </is>
      </c>
      <c r="K9" s="178" t="inlineStr">
        <is>
          <t>0.246</t>
        </is>
      </c>
      <c r="L9" s="184"/>
      <c r="M9" s="136"/>
      <c r="N9" s="908" t="inlineStr">
        <is>
          <t>95.6/191.2</t>
        </is>
      </c>
      <c r="O9" s="184" t="inlineStr">
        <is>
          <t>210.3</t>
        </is>
      </c>
      <c r="P9" s="176" t="inlineStr">
        <is>
          <t>143</t>
        </is>
      </c>
      <c r="Q9" s="179"/>
      <c r="R9" s="235"/>
      <c r="S9" s="236"/>
      <c r="T9" s="177"/>
      <c r="U9" s="177"/>
      <c r="V9" s="177" t="inlineStr">
        <is>
          <t>4.2</t>
        </is>
      </c>
      <c r="W9" s="240"/>
      <c r="X9" s="237">
        <f>IFERROR(IF(OR(O9="",P9="",G9="",U9="",U9=0),"",O9*P9*G9/367.2/U9*100),"")</f>
      </c>
      <c r="Y9" s="177" t="inlineStr">
        <is>
          <t>C-6</t>
        </is>
      </c>
      <c r="Z9" s="907" t="inlineStr">
        <is>
          <t>PLAN21+53B</t>
        </is>
      </c>
      <c r="AA9" s="136" t="inlineStr">
        <is>
          <t>K</t>
        </is>
      </c>
      <c r="AB9" s="176"/>
      <c r="AC9" s="176"/>
      <c r="AD9" s="137"/>
      <c r="AE9" s="137"/>
      <c r="AF9" s="137"/>
      <c r="AG9" s="138"/>
      <c r="AI9" s="462"/>
    </row>
    <row r="10" spans="1:35" ht="80.099999999999994" customHeight="1">
      <c r="A10" s="135" t="inlineStr">
        <is>
          <t>003</t>
        </is>
      </c>
      <c r="B10" s="176"/>
      <c r="C10" s="176" t="inlineStr">
        <is>
          <t>P-203AB</t>
        </is>
      </c>
      <c r="D10" s="176" t="inlineStr">
        <is>
          <t>粗汽油泵</t>
        </is>
      </c>
      <c r="E10" s="177">
        <v>2</v>
      </c>
      <c r="F10" s="907" t="inlineStr">
        <is>
          <t>粗汽油、总硫含量0.1wt%</t>
        </is>
      </c>
      <c r="G10" s="176" t="inlineStr">
        <is>
          <t>0.723</t>
        </is>
      </c>
      <c r="H10" s="178" t="inlineStr">
        <is>
          <t>40</t>
        </is>
      </c>
      <c r="I10" s="176" t="inlineStr">
        <is>
          <t>0.15</t>
        </is>
      </c>
      <c r="J10" s="176" t="inlineStr">
        <is>
          <t>0.33</t>
        </is>
      </c>
      <c r="K10" s="178" t="inlineStr">
        <is>
          <t>0.058</t>
        </is>
      </c>
      <c r="L10" s="184"/>
      <c r="M10" s="136"/>
      <c r="N10" s="908" t="inlineStr">
        <is>
          <t>51.8/86.3</t>
        </is>
      </c>
      <c r="O10" s="184" t="inlineStr">
        <is>
          <t>112.2</t>
        </is>
      </c>
      <c r="P10" s="176" t="inlineStr">
        <is>
          <t>255</t>
        </is>
      </c>
      <c r="Q10" s="179"/>
      <c r="R10" s="235"/>
      <c r="S10" s="236"/>
      <c r="T10" s="177"/>
      <c r="U10" s="177"/>
      <c r="V10" s="177" t="inlineStr">
        <is>
          <t>4.2</t>
        </is>
      </c>
      <c r="W10" s="240"/>
      <c r="X10" s="237">
        <f>IFERROR(IF(OR(O10="",P10="",G10="",U10="",U10=0),"",O10*P10*G10/367.2/U10*100),"")</f>
      </c>
      <c r="Y10" s="177" t="inlineStr">
        <is>
          <t>S-6</t>
        </is>
      </c>
      <c r="Z10" s="907" t="inlineStr">
        <is>
          <t>PLAN11+52</t>
        </is>
      </c>
      <c r="AA10" s="136"/>
      <c r="AB10" s="176"/>
      <c r="AC10" s="176"/>
      <c r="AD10" s="137"/>
      <c r="AE10" s="137"/>
      <c r="AF10" s="137"/>
      <c r="AG10" s="138"/>
      <c r="AI10" s="462"/>
    </row>
    <row r="11" spans="1:35" ht="80.099999999999994" customHeight="1">
      <c r="A11" s="135" t="inlineStr">
        <is>
          <t>004</t>
        </is>
      </c>
      <c r="B11" s="176"/>
      <c r="C11" s="176" t="inlineStr">
        <is>
          <t>P-204AB</t>
        </is>
      </c>
      <c r="D11" s="907" t="inlineStr">
        <is>
          <t>顶循环回流泵</t>
        </is>
      </c>
      <c r="E11" s="177">
        <v>2</v>
      </c>
      <c r="F11" s="176" t="inlineStr">
        <is>
          <t>顶循环油</t>
        </is>
      </c>
      <c r="G11" s="176" t="inlineStr">
        <is>
          <t>0.715</t>
        </is>
      </c>
      <c r="H11" s="178" t="inlineStr">
        <is>
          <t>133</t>
        </is>
      </c>
      <c r="I11" s="176" t="inlineStr">
        <is>
          <t>0.19823</t>
        </is>
      </c>
      <c r="J11" s="176" t="inlineStr">
        <is>
          <t>0.28</t>
        </is>
      </c>
      <c r="K11" s="178" t="inlineStr">
        <is>
          <t>0.388</t>
        </is>
      </c>
      <c r="L11" s="184"/>
      <c r="M11" s="136"/>
      <c r="N11" s="908" t="inlineStr">
        <is>
          <t>356.5/594.2</t>
        </is>
      </c>
      <c r="O11" s="184" t="inlineStr">
        <is>
          <t>653.6</t>
        </is>
      </c>
      <c r="P11" s="176" t="inlineStr">
        <is>
          <t>108</t>
        </is>
      </c>
      <c r="Q11" s="179"/>
      <c r="R11" s="235"/>
      <c r="S11" s="236"/>
      <c r="T11" s="177"/>
      <c r="U11" s="177"/>
      <c r="V11" s="177" t="inlineStr">
        <is>
          <t>6.4</t>
        </is>
      </c>
      <c r="W11" s="240"/>
      <c r="X11" s="237">
        <f>IFERROR(IF(OR(O11="",P11="",G11="",U11="",U11=0),"",O11*P11*G11/367.2/U11*100),"")</f>
      </c>
      <c r="Y11" s="177" t="inlineStr">
        <is>
          <t>S-6</t>
        </is>
      </c>
      <c r="Z11" s="907" t="inlineStr">
        <is>
          <t>PLAN21+52</t>
        </is>
      </c>
      <c r="AA11" s="136"/>
      <c r="AB11" s="176"/>
      <c r="AC11" s="176"/>
      <c r="AD11" s="137"/>
      <c r="AE11" s="137"/>
      <c r="AF11" s="137"/>
      <c r="AG11" s="138"/>
      <c r="AI11" s="462"/>
    </row>
    <row r="12" spans="1:35" ht="80.099999999999994" customHeight="1">
      <c r="A12" s="135" t="inlineStr">
        <is>
          <t>005</t>
        </is>
      </c>
      <c r="B12" s="176"/>
      <c r="C12" s="176" t="inlineStr">
        <is>
          <t>P-205AB</t>
        </is>
      </c>
      <c r="D12" s="176" t="inlineStr">
        <is>
          <t>轻柴油泵</t>
        </is>
      </c>
      <c r="E12" s="177">
        <v>2</v>
      </c>
      <c r="F12" s="907" t="inlineStr">
        <is>
          <t>轻柴油、总硫含量2.29wt%</t>
        </is>
      </c>
      <c r="G12" s="176" t="inlineStr">
        <is>
          <t>0.779</t>
        </is>
      </c>
      <c r="H12" s="178" t="inlineStr">
        <is>
          <t>207</t>
        </is>
      </c>
      <c r="I12" s="176" t="inlineStr">
        <is>
          <t>0.21575</t>
        </is>
      </c>
      <c r="J12" s="176" t="inlineStr">
        <is>
          <t>0.39</t>
        </is>
      </c>
      <c r="K12" s="178" t="inlineStr">
        <is>
          <t>0.132</t>
        </is>
      </c>
      <c r="L12" s="184"/>
      <c r="M12" s="136"/>
      <c r="N12" s="908" t="inlineStr">
        <is>
          <t>62.7/104.5</t>
        </is>
      </c>
      <c r="O12" s="184" t="inlineStr">
        <is>
          <t>125.4</t>
        </is>
      </c>
      <c r="P12" s="176" t="inlineStr">
        <is>
          <t>140</t>
        </is>
      </c>
      <c r="Q12" s="179"/>
      <c r="R12" s="235"/>
      <c r="S12" s="236"/>
      <c r="T12" s="177"/>
      <c r="U12" s="177"/>
      <c r="V12" s="177" t="inlineStr">
        <is>
          <t>4.2</t>
        </is>
      </c>
      <c r="W12" s="240"/>
      <c r="X12" s="237">
        <f>IFERROR(IF(OR(O12="",P12="",G12="",U12="",U12=0),"",O12*P12*G12/367.2/U12*100),"")</f>
      </c>
      <c r="Y12" s="177" t="inlineStr">
        <is>
          <t>C-6</t>
        </is>
      </c>
      <c r="Z12" s="907" t="inlineStr">
        <is>
          <t>PLAN21+53B</t>
        </is>
      </c>
      <c r="AA12" s="136"/>
      <c r="AB12" s="176"/>
      <c r="AC12" s="176"/>
      <c r="AD12" s="137"/>
      <c r="AE12" s="137"/>
      <c r="AF12" s="137"/>
      <c r="AG12" s="138"/>
      <c r="AI12" s="462"/>
    </row>
    <row r="13" spans="1:35" ht="80.099999999999994" customHeight="1">
      <c r="A13" s="135" t="inlineStr">
        <is>
          <t>006</t>
        </is>
      </c>
      <c r="B13" s="176"/>
      <c r="C13" s="176" t="inlineStr">
        <is>
          <t>P-206AB</t>
        </is>
      </c>
      <c r="D13" s="907" t="inlineStr">
        <is>
          <t>贫吸收油泵</t>
        </is>
      </c>
      <c r="E13" s="177">
        <v>2</v>
      </c>
      <c r="F13" s="176" t="inlineStr">
        <is>
          <t>轻柴油</t>
        </is>
      </c>
      <c r="G13" s="176" t="inlineStr">
        <is>
          <t>0.89</t>
        </is>
      </c>
      <c r="H13" s="178" t="inlineStr">
        <is>
          <t>40</t>
        </is>
      </c>
      <c r="I13" s="176" t="inlineStr">
        <is>
          <t>0.00778</t>
        </is>
      </c>
      <c r="J13" s="176" t="inlineStr">
        <is>
          <t>2.65</t>
        </is>
      </c>
      <c r="K13" s="178" t="inlineStr">
        <is>
          <t>0.899</t>
        </is>
      </c>
      <c r="L13" s="184"/>
      <c r="M13" s="136"/>
      <c r="N13" s="908" t="inlineStr">
        <is>
          <t>30.4/50.6</t>
        </is>
      </c>
      <c r="O13" s="184" t="inlineStr">
        <is>
          <t>60.7</t>
        </is>
      </c>
      <c r="P13" s="176" t="inlineStr">
        <is>
          <t>118</t>
        </is>
      </c>
      <c r="Q13" s="179"/>
      <c r="R13" s="235"/>
      <c r="S13" s="236"/>
      <c r="T13" s="177" t="inlineStr">
        <is>
          <t>2950</t>
        </is>
      </c>
      <c r="U13" s="177"/>
      <c r="V13" s="177" t="inlineStr">
        <is>
          <t>4.2</t>
        </is>
      </c>
      <c r="W13" s="240" t="inlineStr">
        <is>
          <t>3.2</t>
        </is>
      </c>
      <c r="X13" s="237">
        <f>IFERROR(IF(OR(O13="",P13="",G13="",U13="",U13=0),"",O13*P13*G13/367.2/U13*100),"")</f>
      </c>
      <c r="Y13" s="177" t="inlineStr">
        <is>
          <t>S-6</t>
        </is>
      </c>
      <c r="Z13" s="176" t="inlineStr">
        <is>
          <t>PLAN11</t>
        </is>
      </c>
      <c r="AA13" s="136"/>
      <c r="AB13" s="176" t="inlineStr">
        <is>
          <t>YB3250M-2W</t>
        </is>
      </c>
      <c r="AC13" s="176" t="inlineStr">
        <is>
          <t>55</t>
        </is>
      </c>
      <c r="AD13" s="137"/>
      <c r="AE13" s="137"/>
      <c r="AF13" s="137"/>
      <c r="AG13" s="138"/>
      <c r="AI13" s="462"/>
    </row>
    <row r="14" spans="1:35" ht="80.099999999999994" customHeight="1">
      <c r="A14" s="135" t="inlineStr">
        <is>
          <t>007</t>
        </is>
      </c>
      <c r="B14" s="176"/>
      <c r="C14" s="176" t="inlineStr">
        <is>
          <t>P-210AB</t>
        </is>
      </c>
      <c r="D14" s="907" t="inlineStr">
        <is>
          <t>富气水洗泵</t>
        </is>
      </c>
      <c r="E14" s="177">
        <v>2</v>
      </c>
      <c r="F14" s="907" t="inlineStr">
        <is>
          <t>酸性水、H2S含量1.14wt%</t>
        </is>
      </c>
      <c r="G14" s="176" t="inlineStr">
        <is>
          <t>0.992</t>
        </is>
      </c>
      <c r="H14" s="178" t="inlineStr">
        <is>
          <t>40</t>
        </is>
      </c>
      <c r="I14" s="176" t="inlineStr">
        <is>
          <t>0.00733</t>
        </is>
      </c>
      <c r="J14" s="176" t="inlineStr">
        <is>
          <t>0.65</t>
        </is>
      </c>
      <c r="K14" s="178" t="inlineStr">
        <is>
          <t>0.06</t>
        </is>
      </c>
      <c r="L14" s="184"/>
      <c r="M14" s="136"/>
      <c r="N14" s="908" t="inlineStr">
        <is>
          <t>15.5/25.8</t>
        </is>
      </c>
      <c r="O14" s="184" t="inlineStr">
        <is>
          <t>31</t>
        </is>
      </c>
      <c r="P14" s="176" t="inlineStr">
        <is>
          <t>196</t>
        </is>
      </c>
      <c r="Q14" s="179"/>
      <c r="R14" s="235"/>
      <c r="S14" s="236"/>
      <c r="T14" s="177"/>
      <c r="U14" s="177"/>
      <c r="V14" s="177" t="inlineStr">
        <is>
          <t>4</t>
        </is>
      </c>
      <c r="W14" s="240"/>
      <c r="X14" s="237">
        <f>IFERROR(IF(OR(O14="",P14="",G14="",U14="",U14=0),"",O14*P14*G14/367.2/U14*100),"")</f>
      </c>
      <c r="Y14" s="177" t="inlineStr">
        <is>
          <t>A-8</t>
        </is>
      </c>
      <c r="Z14" s="907" t="inlineStr">
        <is>
          <t>PLAN11+53B</t>
        </is>
      </c>
      <c r="AA14" s="136"/>
      <c r="AB14" s="176"/>
      <c r="AC14" s="176"/>
      <c r="AD14" s="137"/>
      <c r="AE14" s="137"/>
      <c r="AF14" s="137"/>
      <c r="AG14" s="138"/>
      <c r="AI14" s="462"/>
    </row>
    <row r="15" spans="1:35" ht="80.099999999999994" customHeight="1">
      <c r="A15" s="135" t="inlineStr">
        <is>
          <t>008</t>
        </is>
      </c>
      <c r="B15" s="176"/>
      <c r="C15" s="176" t="inlineStr">
        <is>
          <t>P-301AB</t>
        </is>
      </c>
      <c r="D15" s="907" t="inlineStr">
        <is>
          <t>解吸塔进料泵</t>
        </is>
      </c>
      <c r="E15" s="177">
        <v>2</v>
      </c>
      <c r="F15" s="176" t="inlineStr">
        <is>
          <t>凝缩油</t>
        </is>
      </c>
      <c r="G15" s="176" t="inlineStr">
        <is>
          <t>0.616</t>
        </is>
      </c>
      <c r="H15" s="178" t="inlineStr">
        <is>
          <t>40</t>
        </is>
      </c>
      <c r="I15" s="176" t="inlineStr">
        <is>
          <t>1.471</t>
        </is>
      </c>
      <c r="J15" s="176" t="inlineStr">
        <is>
          <t>0.18</t>
        </is>
      </c>
      <c r="K15" s="178" t="inlineStr">
        <is>
          <t>1.393</t>
        </is>
      </c>
      <c r="L15" s="184"/>
      <c r="M15" s="136"/>
      <c r="N15" s="908" t="inlineStr">
        <is>
          <t>255.7/426.1</t>
        </is>
      </c>
      <c r="O15" s="184" t="inlineStr">
        <is>
          <t>511.3</t>
        </is>
      </c>
      <c r="P15" s="176" t="inlineStr">
        <is>
          <t>124</t>
        </is>
      </c>
      <c r="Q15" s="179"/>
      <c r="R15" s="235"/>
      <c r="S15" s="236"/>
      <c r="T15" s="177"/>
      <c r="U15" s="177"/>
      <c r="V15" s="177"/>
      <c r="W15" s="240"/>
      <c r="X15" s="237">
        <f>IFERROR(IF(OR(O15="",P15="",G15="",U15="",U15=0),"",O15*P15*G15/367.2/U15*100),"")</f>
      </c>
      <c r="Y15" s="177" t="inlineStr">
        <is>
          <t>S-6</t>
        </is>
      </c>
      <c r="Z15" s="907" t="inlineStr">
        <is>
          <t>PLAN11+53B</t>
        </is>
      </c>
      <c r="AA15" s="136"/>
      <c r="AB15" s="176"/>
      <c r="AC15" s="176"/>
      <c r="AD15" s="137"/>
      <c r="AE15" s="137"/>
      <c r="AF15" s="137"/>
      <c r="AG15" s="138"/>
      <c r="AI15" s="462"/>
    </row>
    <row r="16" spans="1:35" ht="80.099999999999994" customHeight="1">
      <c r="A16" s="135" t="inlineStr">
        <is>
          <t>009</t>
        </is>
      </c>
      <c r="B16" s="176"/>
      <c r="C16" s="176" t="inlineStr">
        <is>
          <t>P-302AB</t>
        </is>
      </c>
      <c r="D16" s="907" t="inlineStr">
        <is>
          <t>吸收塔一中回流油泵</t>
        </is>
      </c>
      <c r="E16" s="177">
        <v>2</v>
      </c>
      <c r="F16" s="907" t="inlineStr">
        <is>
          <t>吸收塔一中回流油、H2S含量1.02wt%</t>
        </is>
      </c>
      <c r="G16" s="176" t="inlineStr">
        <is>
          <t>0.668</t>
        </is>
      </c>
      <c r="H16" s="178" t="inlineStr">
        <is>
          <t>49</t>
        </is>
      </c>
      <c r="I16" s="176" t="inlineStr">
        <is>
          <t>1.43014</t>
        </is>
      </c>
      <c r="J16" s="176" t="inlineStr">
        <is>
          <t>0.24</t>
        </is>
      </c>
      <c r="K16" s="178" t="inlineStr">
        <is>
          <t>1.552</t>
        </is>
      </c>
      <c r="L16" s="184"/>
      <c r="M16" s="136"/>
      <c r="N16" s="908" t="inlineStr">
        <is>
          <t>93.5/155.8</t>
        </is>
      </c>
      <c r="O16" s="184" t="inlineStr">
        <is>
          <t>187</t>
        </is>
      </c>
      <c r="P16" s="176" t="inlineStr">
        <is>
          <t>70</t>
        </is>
      </c>
      <c r="Q16" s="179"/>
      <c r="R16" s="235"/>
      <c r="S16" s="236"/>
      <c r="T16" s="177" t="inlineStr">
        <is>
          <t>2950</t>
        </is>
      </c>
      <c r="U16" s="177"/>
      <c r="V16" s="177" t="inlineStr">
        <is>
          <t>4</t>
        </is>
      </c>
      <c r="W16" s="240" t="inlineStr">
        <is>
          <t>5.5</t>
        </is>
      </c>
      <c r="X16" s="237">
        <f>IFERROR(IF(OR(O16="",P16="",G16="",U16="",U16=0),"",O16*P16*G16/367.2/U16*100),"")</f>
      </c>
      <c r="Y16" s="177" t="inlineStr">
        <is>
          <t>S-6</t>
        </is>
      </c>
      <c r="Z16" s="907" t="inlineStr">
        <is>
          <t>PLAN11+53B</t>
        </is>
      </c>
      <c r="AA16" s="136"/>
      <c r="AB16" s="176" t="inlineStr">
        <is>
          <t>YB3250M-2W</t>
        </is>
      </c>
      <c r="AC16" s="176" t="inlineStr">
        <is>
          <t>55</t>
        </is>
      </c>
      <c r="AD16" s="137"/>
      <c r="AE16" s="137"/>
      <c r="AF16" s="137"/>
      <c r="AG16" s="138"/>
      <c r="AI16" s="462"/>
    </row>
    <row r="17" spans="1:35" ht="80.099999999999994" customHeight="1">
      <c r="A17" s="135" t="inlineStr">
        <is>
          <t>010</t>
        </is>
      </c>
      <c r="B17" s="176"/>
      <c r="C17" s="176" t="inlineStr">
        <is>
          <t>P-303AB</t>
        </is>
      </c>
      <c r="D17" s="907" t="inlineStr">
        <is>
          <t>吸收塔二中回流油泵</t>
        </is>
      </c>
      <c r="E17" s="177">
        <v>2</v>
      </c>
      <c r="F17" s="907" t="inlineStr">
        <is>
          <t>吸收塔二中回流油、H2S含量1.73wt%</t>
        </is>
      </c>
      <c r="G17" s="176" t="inlineStr">
        <is>
          <t>0.668</t>
        </is>
      </c>
      <c r="H17" s="178" t="inlineStr">
        <is>
          <t>45</t>
        </is>
      </c>
      <c r="I17" s="176" t="inlineStr">
        <is>
          <t>1.446</t>
        </is>
      </c>
      <c r="J17" s="176" t="inlineStr">
        <is>
          <t>0.24</t>
        </is>
      </c>
      <c r="K17" s="178" t="inlineStr">
        <is>
          <t>1.525</t>
        </is>
      </c>
      <c r="L17" s="184"/>
      <c r="M17" s="136"/>
      <c r="N17" s="908" t="inlineStr">
        <is>
          <t>155/258.3</t>
        </is>
      </c>
      <c r="O17" s="184" t="inlineStr">
        <is>
          <t>310</t>
        </is>
      </c>
      <c r="P17" s="176" t="inlineStr">
        <is>
          <t>72</t>
        </is>
      </c>
      <c r="Q17" s="179"/>
      <c r="R17" s="235"/>
      <c r="S17" s="236"/>
      <c r="T17" s="177"/>
      <c r="U17" s="177"/>
      <c r="V17" s="177" t="inlineStr">
        <is>
          <t>4</t>
        </is>
      </c>
      <c r="W17" s="240"/>
      <c r="X17" s="237">
        <f>IFERROR(IF(OR(O17="",P17="",G17="",U17="",U17=0),"",O17*P17*G17/367.2/U17*100),"")</f>
      </c>
      <c r="Y17" s="177" t="inlineStr">
        <is>
          <t>S-6</t>
        </is>
      </c>
      <c r="Z17" s="907" t="inlineStr">
        <is>
          <t>PLAN11+53B</t>
        </is>
      </c>
      <c r="AA17" s="136"/>
      <c r="AB17" s="176"/>
      <c r="AC17" s="176"/>
      <c r="AD17" s="137"/>
      <c r="AE17" s="137"/>
      <c r="AF17" s="137"/>
      <c r="AG17" s="138"/>
      <c r="AI17" s="462"/>
    </row>
    <row r="18" spans="1:35" ht="80.099999999999994" customHeight="1">
      <c r="A18" s="135" t="inlineStr">
        <is>
          <t>011</t>
        </is>
      </c>
      <c r="B18" s="176"/>
      <c r="C18" s="176" t="inlineStr">
        <is>
          <t>P-304AB</t>
        </is>
      </c>
      <c r="D18" s="907" t="inlineStr">
        <is>
          <t>吸收塔三中回流油泵</t>
        </is>
      </c>
      <c r="E18" s="177">
        <v>2</v>
      </c>
      <c r="F18" s="907" t="inlineStr">
        <is>
          <t>吸收塔三中回流油、H2S含量1.75wt%</t>
        </is>
      </c>
      <c r="G18" s="176" t="inlineStr">
        <is>
          <t>0.659</t>
        </is>
      </c>
      <c r="H18" s="178" t="inlineStr">
        <is>
          <t>47</t>
        </is>
      </c>
      <c r="I18" s="176" t="inlineStr">
        <is>
          <t>1.463</t>
        </is>
      </c>
      <c r="J18" s="176" t="inlineStr">
        <is>
          <t>0.22</t>
        </is>
      </c>
      <c r="K18" s="178" t="inlineStr">
        <is>
          <t>1.5</t>
        </is>
      </c>
      <c r="L18" s="184"/>
      <c r="M18" s="136"/>
      <c r="N18" s="908" t="inlineStr">
        <is>
          <t>166/276.7</t>
        </is>
      </c>
      <c r="O18" s="184" t="inlineStr">
        <is>
          <t>332</t>
        </is>
      </c>
      <c r="P18" s="176" t="inlineStr">
        <is>
          <t>73</t>
        </is>
      </c>
      <c r="Q18" s="179"/>
      <c r="R18" s="235"/>
      <c r="S18" s="236"/>
      <c r="T18" s="177"/>
      <c r="U18" s="177"/>
      <c r="V18" s="177" t="inlineStr">
        <is>
          <t>4</t>
        </is>
      </c>
      <c r="W18" s="240"/>
      <c r="X18" s="237">
        <f>IFERROR(IF(OR(O18="",P18="",G18="",U18="",U18=0),"",O18*P18*G18/367.2/U18*100),"")</f>
      </c>
      <c r="Y18" s="177" t="inlineStr">
        <is>
          <t>S-6</t>
        </is>
      </c>
      <c r="Z18" s="907" t="inlineStr">
        <is>
          <t>PLAN11+53B</t>
        </is>
      </c>
      <c r="AA18" s="136"/>
      <c r="AB18" s="176"/>
      <c r="AC18" s="176"/>
      <c r="AD18" s="137"/>
      <c r="AE18" s="137"/>
      <c r="AF18" s="137"/>
      <c r="AG18" s="138"/>
      <c r="AI18" s="462"/>
    </row>
    <row r="19" spans="1:35" ht="80.099999999999994" customHeight="1">
      <c r="A19" s="135" t="inlineStr">
        <is>
          <t>012</t>
        </is>
      </c>
      <c r="B19" s="176"/>
      <c r="C19" s="176" t="inlineStr">
        <is>
          <t>P-305AB</t>
        </is>
      </c>
      <c r="D19" s="907" t="inlineStr">
        <is>
          <t>吸收塔底泵</t>
        </is>
      </c>
      <c r="E19" s="177">
        <v>2</v>
      </c>
      <c r="F19" s="907" t="inlineStr">
        <is>
          <t>粗汽油、H2S含量1.75wt%</t>
        </is>
      </c>
      <c r="G19" s="176" t="inlineStr">
        <is>
          <t>0.645</t>
        </is>
      </c>
      <c r="H19" s="178" t="inlineStr">
        <is>
          <t>48</t>
        </is>
      </c>
      <c r="I19" s="176" t="inlineStr">
        <is>
          <t>1.471</t>
        </is>
      </c>
      <c r="J19" s="176" t="inlineStr">
        <is>
          <t>0.2</t>
        </is>
      </c>
      <c r="K19" s="178" t="inlineStr">
        <is>
          <t>1.401</t>
        </is>
      </c>
      <c r="L19" s="184"/>
      <c r="M19" s="136"/>
      <c r="N19" s="908" t="inlineStr">
        <is>
          <t>176.2/293.7</t>
        </is>
      </c>
      <c r="O19" s="184" t="inlineStr">
        <is>
          <t>352.4</t>
        </is>
      </c>
      <c r="P19" s="176" t="inlineStr">
        <is>
          <t>108</t>
        </is>
      </c>
      <c r="Q19" s="179"/>
      <c r="R19" s="235"/>
      <c r="S19" s="236"/>
      <c r="T19" s="177"/>
      <c r="U19" s="177"/>
      <c r="V19" s="177" t="inlineStr">
        <is>
          <t>4</t>
        </is>
      </c>
      <c r="W19" s="240" t="inlineStr">
        <is>
          <t>2.5</t>
        </is>
      </c>
      <c r="X19" s="237">
        <f>IFERROR(IF(OR(O19="",P19="",G19="",U19="",U19=0),"",O19*P19*G19/367.2/U19*100),"")</f>
      </c>
      <c r="Y19" s="177" t="inlineStr">
        <is>
          <t>S-6</t>
        </is>
      </c>
      <c r="Z19" s="907" t="inlineStr">
        <is>
          <t>PLAN11+53B</t>
        </is>
      </c>
      <c r="AA19" s="136"/>
      <c r="AB19" s="176"/>
      <c r="AC19" s="176"/>
      <c r="AD19" s="137"/>
      <c r="AE19" s="137"/>
      <c r="AF19" s="137"/>
      <c r="AG19" s="138"/>
      <c r="AI19" s="462"/>
    </row>
    <row r="20" spans="1:35" ht="80.099999999999994" customHeight="1">
      <c r="A20" s="135" t="inlineStr">
        <is>
          <t>013</t>
        </is>
      </c>
      <c r="B20" s="176"/>
      <c r="C20" s="176" t="inlineStr">
        <is>
          <t>P-306AB</t>
        </is>
      </c>
      <c r="D20" s="907" t="inlineStr">
        <is>
          <t>稳定塔进料泵</t>
        </is>
      </c>
      <c r="E20" s="177">
        <v>2</v>
      </c>
      <c r="F20" s="907" t="inlineStr">
        <is>
          <t>脱乙烷汽油、H2S含量0.18wt%</t>
        </is>
      </c>
      <c r="G20" s="176" t="inlineStr">
        <is>
          <t>0.57</t>
        </is>
      </c>
      <c r="H20" s="178" t="inlineStr">
        <is>
          <t>122</t>
        </is>
      </c>
      <c r="I20" s="176" t="inlineStr">
        <is>
          <t>1.618</t>
        </is>
      </c>
      <c r="J20" s="176" t="inlineStr">
        <is>
          <t>0.12</t>
        </is>
      </c>
      <c r="K20" s="178" t="inlineStr">
        <is>
          <t>1.546</t>
        </is>
      </c>
      <c r="L20" s="184"/>
      <c r="M20" s="136"/>
      <c r="N20" s="908" t="inlineStr">
        <is>
          <t>236.5/394.1</t>
        </is>
      </c>
      <c r="O20" s="184" t="inlineStr">
        <is>
          <t>472.9</t>
        </is>
      </c>
      <c r="P20" s="176" t="inlineStr">
        <is>
          <t>43</t>
        </is>
      </c>
      <c r="Q20" s="179"/>
      <c r="R20" s="235"/>
      <c r="S20" s="236"/>
      <c r="T20" s="177"/>
      <c r="U20" s="177"/>
      <c r="V20" s="177" t="inlineStr">
        <is>
          <t>4</t>
        </is>
      </c>
      <c r="W20" s="240" t="inlineStr">
        <is>
          <t>2.5</t>
        </is>
      </c>
      <c r="X20" s="237">
        <f>IFERROR(IF(OR(O20="",P20="",G20="",U20="",U20=0),"",O20*P20*G20/367.2/U20*100),"")</f>
      </c>
      <c r="Y20" s="177" t="inlineStr">
        <is>
          <t>S-6</t>
        </is>
      </c>
      <c r="Z20" s="907" t="inlineStr">
        <is>
          <t>PLAN21+53B</t>
        </is>
      </c>
      <c r="AA20" s="136"/>
      <c r="AB20" s="176"/>
      <c r="AC20" s="176"/>
      <c r="AD20" s="137"/>
      <c r="AE20" s="137"/>
      <c r="AF20" s="137"/>
      <c r="AG20" s="138"/>
      <c r="AI20" s="462"/>
    </row>
    <row r="21" spans="1:35" s="69" customFormat="1" ht="21.75" customHeight="1">
      <c r="A21" s="139"/>
      <c r="B21" s="140"/>
      <c r="C21" s="140"/>
      <c r="D21" s="141" t="s">
        <v>154</v>
      </c>
      <c r="E21" s="142">
        <f>SUM(E8:E20)</f>
        <v>25</v>
      </c>
      <c r="F21" s="143"/>
      <c r="G21" s="140"/>
      <c r="H21" s="140"/>
      <c r="I21" s="140"/>
      <c r="J21" s="140"/>
      <c r="K21" s="140"/>
      <c r="L21" s="140"/>
      <c r="M21" s="140"/>
      <c r="N21" s="140"/>
      <c r="O21" s="140"/>
      <c r="P21" s="140"/>
      <c r="Q21" s="144"/>
      <c r="R21" s="145"/>
      <c r="S21" s="145"/>
      <c r="T21" s="145"/>
      <c r="U21" s="140"/>
      <c r="V21" s="140"/>
      <c r="W21" s="140"/>
      <c r="X21" s="146"/>
      <c r="Y21" s="140"/>
      <c r="Z21" s="140"/>
      <c r="AA21" s="140"/>
      <c r="AB21" s="140"/>
      <c r="AC21" s="140"/>
      <c r="AD21" s="140"/>
      <c r="AE21" s="140"/>
      <c r="AF21" s="140"/>
      <c r="AG21" s="147"/>
    </row>
    <row r="22" spans="1:35" s="67" customFormat="1" ht="27.75" customHeight="1">
      <c r="A22" s="481" t="s">
        <v>231</v>
      </c>
      <c r="B22" s="481"/>
      <c r="C22" s="473" t="s">
        <v>232</v>
      </c>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c r="AG22" s="473"/>
    </row>
    <row r="23" spans="1:35" s="67" customFormat="1" ht="19.5" customHeight="1">
      <c r="A23" s="482"/>
      <c r="B23" s="482"/>
      <c r="C23" s="474"/>
      <c r="D23" s="474"/>
      <c r="E23" s="474"/>
      <c r="F23" s="474"/>
      <c r="G23" s="474"/>
      <c r="H23" s="474"/>
      <c r="I23" s="474"/>
      <c r="J23" s="474"/>
      <c r="K23" s="474"/>
      <c r="L23" s="474"/>
      <c r="M23" s="474"/>
      <c r="N23" s="474"/>
      <c r="O23" s="474"/>
      <c r="P23" s="474"/>
      <c r="Q23" s="474"/>
      <c r="R23" s="474"/>
      <c r="S23" s="474"/>
      <c r="T23" s="474"/>
      <c r="U23" s="474"/>
      <c r="V23" s="474"/>
      <c r="W23" s="474"/>
      <c r="X23" s="474"/>
      <c r="Y23" s="474"/>
      <c r="Z23" s="474"/>
      <c r="AA23" s="474"/>
      <c r="AB23" s="474"/>
      <c r="AC23" s="474"/>
      <c r="AD23" s="474"/>
      <c r="AE23" s="474"/>
      <c r="AF23" s="474"/>
      <c r="AG23" s="474"/>
    </row>
  </sheetData>
  <sheetProtection formatCells="0" formatColumns="0" formatRows="0" insertColumns="0" insertRows="0" insertHyperlinks="0" deleteColumns="0" deleteRows="0" sort="0" autoFilter="0" pivotTables="0"/>
  <autoFilter ref="A7:AG23"/>
  <mergeCells count="51">
    <mergeCell ref="A6:A7"/>
    <mergeCell ref="P6:P7"/>
    <mergeCell ref="C22:AG23"/>
    <mergeCell ref="AC3:AG4"/>
    <mergeCell ref="A22:B23"/>
    <mergeCell ref="Q6:R7"/>
    <mergeCell ref="V3:X4"/>
    <mergeCell ref="Y3:AA4"/>
    <mergeCell ref="K3:U5"/>
    <mergeCell ref="AB6:AB7"/>
    <mergeCell ref="AC6:AC7"/>
    <mergeCell ref="AD6:AD7"/>
    <mergeCell ref="AE6:AE7"/>
    <mergeCell ref="AF6:AF7"/>
    <mergeCell ref="U6:U7"/>
    <mergeCell ref="X6:X7"/>
    <mergeCell ref="Y6:Y7"/>
    <mergeCell ref="AC2:AG2"/>
    <mergeCell ref="B6:B7"/>
    <mergeCell ref="C6:C7"/>
    <mergeCell ref="D6:D7"/>
    <mergeCell ref="E6:E7"/>
    <mergeCell ref="AC5:AG5"/>
    <mergeCell ref="F6:F7"/>
    <mergeCell ref="G6:G7"/>
    <mergeCell ref="H6:H7"/>
    <mergeCell ref="I6:I7"/>
    <mergeCell ref="J6:J7"/>
    <mergeCell ref="Z6:Z7"/>
    <mergeCell ref="AA6:AA7"/>
    <mergeCell ref="K6:L6"/>
    <mergeCell ref="M6:O6"/>
    <mergeCell ref="V6:W6"/>
    <mergeCell ref="AB3:AB4"/>
    <mergeCell ref="S6:S7"/>
    <mergeCell ref="T6:T7"/>
    <mergeCell ref="AG6:AG7"/>
    <mergeCell ref="AI3:AI8"/>
    <mergeCell ref="A5:C5"/>
    <mergeCell ref="D5:H5"/>
    <mergeCell ref="V5:X5"/>
    <mergeCell ref="Y5:AA5"/>
    <mergeCell ref="C2:D2"/>
    <mergeCell ref="E2:G2"/>
    <mergeCell ref="J2:L2"/>
    <mergeCell ref="V2:W2"/>
    <mergeCell ref="X2:AA2"/>
    <mergeCell ref="A3:C3"/>
    <mergeCell ref="D3:H3"/>
    <mergeCell ref="A4:C4"/>
    <mergeCell ref="D4:H4"/>
  </mergeCells>
  <phoneticPr fontId="58" type="noConversion"/>
  <dataValidations count="2">
    <dataValidation type="list" allowBlank="1" showInputMessage="1" showErrorMessage="1" sqref="Y5:AA5">
      <formula1>姓名</formula1>
    </dataValidation>
    <dataValidation type="list" allowBlank="1" showInputMessage="1" showErrorMessage="1" sqref="AC3:AG4">
      <formula1>技术评审人</formula1>
    </dataValidation>
  </dataValidations>
  <printOptions horizontalCentered="1"/>
  <pageMargins left="3.9370078740157501E-2" right="7.8740157480315001E-2" top="0.31496062992126" bottom="0.31496062992126" header="0.31496062992126" footer="0.31496062992126"/>
  <pageSetup paperSize="9" orientation="landscape" r:id="rId1" fitToWidth="1" fitToHeight="0"/>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0"/>
  <sheetViews>
    <sheetView view="pageBreakPreview" zoomScale="70" zoomScaleNormal="70" zoomScaleSheetLayoutView="70" workbookViewId="0">
      <selection activeCell="O15" sqref="O15"/>
    </sheetView>
  </sheetViews>
  <sheetFormatPr defaultColWidth="9" defaultRowHeight="15.6"/>
  <cols>
    <col min="1" max="1" width="5.59765625" customWidth="1"/>
    <col min="2" max="2" width="11.09765625" customWidth="1"/>
    <col min="4" max="4" width="10" customWidth="1"/>
    <col min="6" max="6" width="10.3984375" customWidth="1"/>
    <col min="7" max="7" width="8.59765625" customWidth="1"/>
    <col min="15" max="15" width="9.8984375" customWidth="1"/>
    <col min="16" max="16" width="13.69921875" customWidth="1"/>
    <col min="19" max="19" width="12.19921875" customWidth="1"/>
    <col min="20" max="20" width="10.5" customWidth="1"/>
    <col min="21" max="21" width="16" customWidth="1"/>
  </cols>
  <sheetData>
    <row r="1" spans="1:23" ht="24.75" customHeight="1">
      <c r="A1" s="495" t="s">
        <v>2</v>
      </c>
      <c r="B1" s="495"/>
      <c r="C1" s="495">
        <f>IF('选型表'!J2="","",'选型表'!J2)</f>
      </c>
      <c r="D1" s="495"/>
      <c r="E1" s="495"/>
      <c r="F1" s="495"/>
      <c r="G1" s="495"/>
      <c r="H1" s="495"/>
      <c r="I1" s="64"/>
      <c r="J1" s="64"/>
      <c r="K1" s="64"/>
      <c r="L1" s="496"/>
      <c r="M1" s="496"/>
      <c r="N1" s="496"/>
      <c r="O1" s="496"/>
      <c r="P1" s="496"/>
      <c r="Q1" s="22"/>
      <c r="R1" s="66"/>
      <c r="S1" s="22"/>
      <c r="T1" s="22"/>
      <c r="U1" s="22"/>
    </row>
    <row r="2" spans="1:23" ht="31.5" customHeight="1">
      <c r="A2" s="497" t="s">
        <v>0</v>
      </c>
      <c r="B2" s="497"/>
      <c r="C2" s="497" t="str">
        <f>IF('选型表'!D3="","",'选型表'!D3)</f>
        <v>中石油华东设计院有限公司</v>
      </c>
      <c r="D2" s="497"/>
      <c r="E2" s="497"/>
      <c r="F2" s="497"/>
      <c r="G2" s="497"/>
      <c r="H2" s="497"/>
      <c r="I2" s="508" t="s">
        <v>233</v>
      </c>
      <c r="J2" s="509"/>
      <c r="K2" s="509"/>
      <c r="L2" s="509"/>
      <c r="M2" s="509"/>
      <c r="N2" s="509"/>
      <c r="O2" s="510"/>
      <c r="P2" s="65" t="s">
        <v>132</v>
      </c>
      <c r="Q2" s="500" t="str">
        <f>IF('选型表'!Y3="","",'选型表'!Y3)</f>
      </c>
      <c r="R2" s="500"/>
      <c r="S2" s="65" t="s">
        <v>234</v>
      </c>
      <c r="T2" s="497">
        <f>IF('选型表'!AC3="","",'选型表'!AC3)</f>
      </c>
      <c r="U2" s="497"/>
    </row>
    <row r="3" spans="1:23" ht="43.5" customHeight="1">
      <c r="A3" s="498" t="s">
        <v>133</v>
      </c>
      <c r="B3" s="498"/>
      <c r="C3" s="499" t="str">
        <f>IF('选型表'!D5="","",'选型表'!D5)</f>
        <v>TMP装置改造项目</v>
      </c>
      <c r="D3" s="499"/>
      <c r="E3" s="499"/>
      <c r="F3" s="499"/>
      <c r="G3" s="499"/>
      <c r="H3" s="499"/>
      <c r="I3" s="511"/>
      <c r="J3" s="512"/>
      <c r="K3" s="512"/>
      <c r="L3" s="512"/>
      <c r="M3" s="512"/>
      <c r="N3" s="512"/>
      <c r="O3" s="513"/>
      <c r="P3" s="65" t="s">
        <v>134</v>
      </c>
      <c r="Q3" s="500" t="str">
        <f>IF('选型表'!Y5="","",'选型表'!Y5)</f>
      </c>
      <c r="R3" s="500"/>
      <c r="S3" s="65" t="s">
        <v>135</v>
      </c>
      <c r="T3" s="501">
        <f>IF('选型表'!AC5="","",'选型表'!AC5)</f>
      </c>
      <c r="U3" s="502"/>
      <c r="W3" s="462" t="s">
        <v>235</v>
      </c>
    </row>
    <row r="4" spans="1:23" ht="25.5" customHeight="1">
      <c r="A4" s="497" t="s">
        <v>236</v>
      </c>
      <c r="B4" s="497"/>
      <c r="C4" s="497"/>
      <c r="D4" s="497"/>
      <c r="E4" s="497"/>
      <c r="F4" s="497"/>
      <c r="G4" s="497"/>
      <c r="H4" s="497"/>
      <c r="I4" s="497"/>
      <c r="J4" s="497"/>
      <c r="K4" s="497"/>
      <c r="L4" s="497"/>
      <c r="M4" s="497"/>
      <c r="N4" s="497"/>
      <c r="O4" s="497"/>
      <c r="P4" s="497"/>
      <c r="Q4" s="497"/>
      <c r="R4" s="497"/>
      <c r="S4" s="497"/>
      <c r="T4" s="497"/>
      <c r="U4" s="497"/>
      <c r="W4" s="462"/>
    </row>
    <row r="5" spans="1:23" ht="42.75" customHeight="1">
      <c r="A5" s="514" t="s">
        <v>164</v>
      </c>
      <c r="B5" s="514" t="s">
        <v>138</v>
      </c>
      <c r="C5" s="514" t="s">
        <v>139</v>
      </c>
      <c r="D5" s="515"/>
      <c r="E5" s="514" t="s">
        <v>140</v>
      </c>
      <c r="F5" s="516" t="s">
        <v>237</v>
      </c>
      <c r="G5" s="504" t="s">
        <v>238</v>
      </c>
      <c r="H5" s="503" t="s">
        <v>239</v>
      </c>
      <c r="I5" s="503"/>
      <c r="J5" s="503"/>
      <c r="K5" s="504" t="s">
        <v>240</v>
      </c>
      <c r="L5" s="518" t="s">
        <v>241</v>
      </c>
      <c r="M5" s="504" t="s">
        <v>242</v>
      </c>
      <c r="N5" s="504" t="s">
        <v>243</v>
      </c>
      <c r="O5" s="504" t="s">
        <v>244</v>
      </c>
      <c r="P5" s="503" t="s">
        <v>245</v>
      </c>
      <c r="Q5" s="503" t="s">
        <v>246</v>
      </c>
      <c r="R5" s="503" t="s">
        <v>247</v>
      </c>
      <c r="S5" s="504" t="s">
        <v>248</v>
      </c>
      <c r="T5" s="503" t="s">
        <v>249</v>
      </c>
      <c r="U5" s="506" t="s">
        <v>80</v>
      </c>
      <c r="W5" s="462"/>
    </row>
    <row r="6" spans="1:23" ht="37.200000000000003">
      <c r="A6" s="514"/>
      <c r="B6" s="514"/>
      <c r="C6" s="515"/>
      <c r="D6" s="515"/>
      <c r="E6" s="514"/>
      <c r="F6" s="517"/>
      <c r="G6" s="505"/>
      <c r="H6" s="23" t="s">
        <v>250</v>
      </c>
      <c r="I6" s="23" t="s">
        <v>251</v>
      </c>
      <c r="J6" s="23" t="s">
        <v>252</v>
      </c>
      <c r="K6" s="505"/>
      <c r="L6" s="519"/>
      <c r="M6" s="505"/>
      <c r="N6" s="505"/>
      <c r="O6" s="505"/>
      <c r="P6" s="503"/>
      <c r="Q6" s="503"/>
      <c r="R6" s="503"/>
      <c r="S6" s="505"/>
      <c r="T6" s="503"/>
      <c r="U6" s="507"/>
      <c r="W6" s="462"/>
    </row>
    <row r="7" spans="1:23" ht="60" customHeight="1">
      <c r="A7" s="20" t="str">
        <f>IF('选型表'!A8="","",'选型表'!A8)</f>
        <v>001</v>
      </c>
      <c r="B7" s="20" t="str">
        <f>IF('选型表'!C8="","",'选型表'!C8)</f>
        <v>P-102D</v>
      </c>
      <c r="C7" s="20">
        <f>IF('选型表'!Q8="","",'选型表'!Q8)</f>
      </c>
      <c r="D7" s="20">
        <f>IF('选型表'!R8="","",'选型表'!R8)</f>
      </c>
      <c r="E7" s="20">
        <f>IF('选型表'!E8="","",'选型表'!E8)</f>
        <v>1</v>
      </c>
      <c r="F7" s="21"/>
      <c r="G7" s="245"/>
      <c r="H7" s="245"/>
      <c r="I7" s="245"/>
      <c r="J7" s="909" t="inlineStr">
        <is>
          <t>不带支脚</t>
        </is>
      </c>
      <c r="K7" s="245"/>
      <c r="L7" s="910" t="inlineStr">
        <is>
          <t>节流孔板</t>
        </is>
      </c>
      <c r="M7" s="245"/>
      <c r="N7" s="245"/>
      <c r="O7" s="245"/>
      <c r="P7" s="245"/>
      <c r="Q7" s="247"/>
      <c r="R7" s="247"/>
      <c r="S7" s="247"/>
      <c r="T7" s="247" t="inlineStr">
        <is>
          <t>碳钢</t>
        </is>
      </c>
      <c r="U7" s="911" t="inlineStr">
        <is>
          <t>水运要求，正常体积流量50%</t>
        </is>
      </c>
      <c r="W7" s="462"/>
    </row>
    <row r="8" spans="1:23" ht="60" customHeight="1">
      <c r="A8" s="20" t="str">
        <f>IF('选型表'!A9="","",'选型表'!A9)</f>
        <v>002</v>
      </c>
      <c r="B8" s="20" t="str">
        <f>IF('选型表'!C9="","",'选型表'!C9)</f>
        <v>P-201AB</v>
      </c>
      <c r="C8" s="20">
        <f>IF('选型表'!Q9="","",'选型表'!Q9)</f>
      </c>
      <c r="D8" s="20">
        <f>IF('选型表'!R9="","",'选型表'!R9)</f>
      </c>
      <c r="E8" s="20">
        <f>IF('选型表'!E9="","",'选型表'!E9)</f>
        <v>2</v>
      </c>
      <c r="F8" s="21"/>
      <c r="G8" s="245"/>
      <c r="H8" s="245"/>
      <c r="I8" s="245"/>
      <c r="J8" s="909" t="inlineStr">
        <is>
          <t>不带支脚</t>
        </is>
      </c>
      <c r="K8" s="245"/>
      <c r="L8" s="910" t="inlineStr">
        <is>
          <t>节流孔板</t>
        </is>
      </c>
      <c r="M8" s="245"/>
      <c r="N8" s="245"/>
      <c r="O8" s="245"/>
      <c r="P8" s="245" t="inlineStr">
        <is>
          <t>油浴润滑</t>
        </is>
      </c>
      <c r="Q8" s="247"/>
      <c r="R8" s="247"/>
      <c r="S8" s="247"/>
      <c r="T8" s="247"/>
      <c r="U8" s="911" t="inlineStr">
        <is>
          <t>水运要求，正常体积流量60%</t>
        </is>
      </c>
      <c r="W8" s="462"/>
    </row>
    <row r="9" spans="1:23" ht="60" customHeight="1">
      <c r="A9" s="20" t="str">
        <f>IF('选型表'!A10="","",'选型表'!A10)</f>
        <v>003</v>
      </c>
      <c r="B9" s="20" t="str">
        <f>IF('选型表'!C10="","",'选型表'!C10)</f>
        <v>P-203AB</v>
      </c>
      <c r="C9" s="20">
        <f>IF('选型表'!Q10="","",'选型表'!Q10)</f>
      </c>
      <c r="D9" s="20">
        <f>IF('选型表'!R10="","",'选型表'!R10)</f>
      </c>
      <c r="E9" s="20">
        <f>IF('选型表'!E10="","",'选型表'!E10)</f>
        <v>2</v>
      </c>
      <c r="F9" s="21"/>
      <c r="G9" s="245"/>
      <c r="H9" s="245"/>
      <c r="I9" s="245"/>
      <c r="J9" s="909" t="inlineStr">
        <is>
          <t>不带支脚</t>
        </is>
      </c>
      <c r="K9" s="245"/>
      <c r="L9" s="910" t="inlineStr">
        <is>
          <t>节流孔板</t>
        </is>
      </c>
      <c r="M9" s="245"/>
      <c r="N9" s="245"/>
      <c r="O9" s="245"/>
      <c r="P9" s="245" t="inlineStr">
        <is>
          <t>油浴润滑</t>
        </is>
      </c>
      <c r="Q9" s="247"/>
      <c r="R9" s="247"/>
      <c r="S9" s="247"/>
      <c r="T9" s="247" t="inlineStr">
        <is>
          <t>碳钢</t>
        </is>
      </c>
      <c r="U9" s="911" t="inlineStr">
        <is>
          <t>水运要求，正常体积流量60%</t>
        </is>
      </c>
      <c r="W9" s="462"/>
    </row>
    <row r="10" spans="1:23" ht="72.60" customHeight="1">
      <c r="A10" s="20" t="str">
        <f>IF('选型表'!A11="","",'选型表'!A11)</f>
        <v>004</v>
      </c>
      <c r="B10" s="20" t="str">
        <f>IF('选型表'!C11="","",'选型表'!C11)</f>
        <v>P-204AB</v>
      </c>
      <c r="C10" s="20">
        <f>IF('选型表'!Q11="","",'选型表'!Q11)</f>
      </c>
      <c r="D10" s="20">
        <f>IF('选型表'!R11="","",'选型表'!R11)</f>
      </c>
      <c r="E10" s="20">
        <f>IF('选型表'!E11="","",'选型表'!E11)</f>
        <v>2</v>
      </c>
      <c r="F10" s="21"/>
      <c r="G10" s="245"/>
      <c r="H10" s="245"/>
      <c r="I10" s="245"/>
      <c r="J10" s="909" t="inlineStr">
        <is>
          <t>不带支脚</t>
        </is>
      </c>
      <c r="K10" s="245"/>
      <c r="L10" s="910" t="inlineStr">
        <is>
          <t>节流孔板</t>
        </is>
      </c>
      <c r="M10" s="245"/>
      <c r="N10" s="245"/>
      <c r="O10" s="245"/>
      <c r="P10" s="245" t="inlineStr">
        <is>
          <t>油浴润滑</t>
        </is>
      </c>
      <c r="Q10" s="247"/>
      <c r="R10" s="247"/>
      <c r="S10" s="247"/>
      <c r="T10" s="247" t="inlineStr">
        <is>
          <t>碳钢</t>
        </is>
      </c>
      <c r="U10" s="911" t="inlineStr">
        <is>
          <t>水运要求，正常体积流量60%；水运要求，正常体积流量50%</t>
        </is>
      </c>
      <c r="W10" s="462"/>
    </row>
    <row r="11" spans="1:23" ht="60" customHeight="1">
      <c r="A11" s="20" t="str">
        <f>IF('选型表'!A12="","",'选型表'!A12)</f>
        <v>005</v>
      </c>
      <c r="B11" s="20" t="str">
        <f>IF('选型表'!C12="","",'选型表'!C12)</f>
        <v>P-205AB</v>
      </c>
      <c r="C11" s="20">
        <f>IF('选型表'!Q12="","",'选型表'!Q12)</f>
      </c>
      <c r="D11" s="20">
        <f>IF('选型表'!R12="","",'选型表'!R12)</f>
      </c>
      <c r="E11" s="20">
        <f>IF('选型表'!E12="","",'选型表'!E12)</f>
        <v>2</v>
      </c>
      <c r="F11" s="21"/>
      <c r="G11" s="245"/>
      <c r="H11" s="245"/>
      <c r="I11" s="245"/>
      <c r="J11" s="909" t="inlineStr">
        <is>
          <t>不带支脚</t>
        </is>
      </c>
      <c r="K11" s="245"/>
      <c r="L11" s="910" t="inlineStr">
        <is>
          <t>节流孔板</t>
        </is>
      </c>
      <c r="M11" s="245"/>
      <c r="N11" s="245"/>
      <c r="O11" s="245"/>
      <c r="P11" s="245" t="inlineStr">
        <is>
          <t>油浴润滑</t>
        </is>
      </c>
      <c r="Q11" s="247"/>
      <c r="R11" s="247"/>
      <c r="S11" s="247"/>
      <c r="T11" s="247" t="inlineStr">
        <is>
          <t>碳钢</t>
        </is>
      </c>
      <c r="U11" s="911" t="inlineStr">
        <is>
          <t>水运要求，正常体积流量60%</t>
        </is>
      </c>
      <c r="W11" s="462"/>
    </row>
    <row r="12" spans="1:23" ht="60" customHeight="1">
      <c r="A12" s="20" t="str">
        <f>IF('选型表'!A13="","",'选型表'!A13)</f>
        <v>006</v>
      </c>
      <c r="B12" s="20" t="str">
        <f>IF('选型表'!C13="","",'选型表'!C13)</f>
        <v>P-206AB</v>
      </c>
      <c r="C12" s="20">
        <f>IF('选型表'!Q13="","",'选型表'!Q13)</f>
      </c>
      <c r="D12" s="20">
        <f>IF('选型表'!R13="","",'选型表'!R13)</f>
      </c>
      <c r="E12" s="20">
        <f>IF('选型表'!E13="","",'选型表'!E13)</f>
        <v>2</v>
      </c>
      <c r="F12" s="21"/>
      <c r="G12" s="245"/>
      <c r="H12" s="245"/>
      <c r="I12" s="245"/>
      <c r="J12" s="909" t="inlineStr">
        <is>
          <t>不带支脚</t>
        </is>
      </c>
      <c r="K12" s="245"/>
      <c r="L12" s="910" t="inlineStr">
        <is>
          <t>节流孔板</t>
        </is>
      </c>
      <c r="M12" s="245"/>
      <c r="N12" s="245"/>
      <c r="O12" s="245"/>
      <c r="P12" s="245" t="inlineStr">
        <is>
          <t>油浴润滑</t>
        </is>
      </c>
      <c r="Q12" s="247"/>
      <c r="R12" s="247"/>
      <c r="S12" s="247"/>
      <c r="T12" s="247" t="inlineStr">
        <is>
          <t>碳钢</t>
        </is>
      </c>
      <c r="U12" s="911" t="inlineStr">
        <is>
          <t>水运要求，正常体积流量60%</t>
        </is>
      </c>
      <c r="W12" s="462"/>
    </row>
    <row r="13" spans="1:23" ht="60" customHeight="1">
      <c r="A13" s="20" t="str">
        <f>IF('选型表'!A14="","",'选型表'!A14)</f>
        <v>007</v>
      </c>
      <c r="B13" s="20" t="str">
        <f>IF('选型表'!C14="","",'选型表'!C14)</f>
        <v>P-210AB</v>
      </c>
      <c r="C13" s="20">
        <f>IF('选型表'!Q14="","",'选型表'!Q14)</f>
      </c>
      <c r="D13" s="20">
        <f>IF('选型表'!R14="","",'选型表'!R14)</f>
      </c>
      <c r="E13" s="20">
        <f>IF('选型表'!E14="","",'选型表'!E14)</f>
        <v>2</v>
      </c>
      <c r="F13" s="21"/>
      <c r="G13" s="245"/>
      <c r="H13" s="245"/>
      <c r="I13" s="245"/>
      <c r="J13" s="909" t="inlineStr">
        <is>
          <t>不带支脚</t>
        </is>
      </c>
      <c r="K13" s="245"/>
      <c r="L13" s="246"/>
      <c r="M13" s="245"/>
      <c r="N13" s="245"/>
      <c r="O13" s="245"/>
      <c r="P13" s="245" t="inlineStr">
        <is>
          <t>油浴润滑</t>
        </is>
      </c>
      <c r="Q13" s="247"/>
      <c r="R13" s="247"/>
      <c r="S13" s="247"/>
      <c r="T13" s="247"/>
      <c r="U13" s="247"/>
      <c r="W13" s="462"/>
    </row>
    <row r="14" spans="1:23" ht="60" customHeight="1">
      <c r="A14" s="20" t="str">
        <f>IF('选型表'!A15="","",'选型表'!A15)</f>
        <v>008</v>
      </c>
      <c r="B14" s="20" t="str">
        <f>IF('选型表'!C15="","",'选型表'!C15)</f>
        <v>P-301AB</v>
      </c>
      <c r="C14" s="20">
        <f>IF('选型表'!Q15="","",'选型表'!Q15)</f>
      </c>
      <c r="D14" s="20">
        <f>IF('选型表'!R15="","",'选型表'!R15)</f>
      </c>
      <c r="E14" s="20">
        <f>IF('选型表'!E15="","",'选型表'!E15)</f>
        <v>2</v>
      </c>
      <c r="F14" s="21"/>
      <c r="G14" s="245"/>
      <c r="H14" s="245"/>
      <c r="I14" s="245"/>
      <c r="J14" s="909" t="inlineStr">
        <is>
          <t>不带支脚</t>
        </is>
      </c>
      <c r="K14" s="245"/>
      <c r="L14" s="910" t="inlineStr">
        <is>
          <t>节流孔板</t>
        </is>
      </c>
      <c r="M14" s="245"/>
      <c r="N14" s="245"/>
      <c r="O14" s="245"/>
      <c r="P14" s="245" t="inlineStr">
        <is>
          <t>油浴润滑</t>
        </is>
      </c>
      <c r="Q14" s="247"/>
      <c r="R14" s="247"/>
      <c r="S14" s="247"/>
      <c r="T14" s="247"/>
      <c r="U14" s="911" t="inlineStr">
        <is>
          <t>水运要求，正常体积流量50%</t>
        </is>
      </c>
      <c r="W14" s="462"/>
    </row>
    <row r="15" spans="1:23" ht="60" customHeight="1">
      <c r="A15" s="20" t="str">
        <f>IF('选型表'!A16="","",'选型表'!A16)</f>
        <v>009</v>
      </c>
      <c r="B15" s="20" t="str">
        <f>IF('选型表'!C16="","",'选型表'!C16)</f>
        <v>P-302AB</v>
      </c>
      <c r="C15" s="20">
        <f>IF('选型表'!Q16="","",'选型表'!Q16)</f>
      </c>
      <c r="D15" s="20">
        <f>IF('选型表'!R16="","",'选型表'!R16)</f>
      </c>
      <c r="E15" s="20">
        <f>IF('选型表'!E16="","",'选型表'!E16)</f>
        <v>2</v>
      </c>
      <c r="F15" s="21"/>
      <c r="G15" s="245"/>
      <c r="H15" s="245"/>
      <c r="I15" s="245"/>
      <c r="J15" s="909" t="inlineStr">
        <is>
          <t>不带支脚</t>
        </is>
      </c>
      <c r="K15" s="245"/>
      <c r="L15" s="910" t="inlineStr">
        <is>
          <t>节流孔板</t>
        </is>
      </c>
      <c r="M15" s="245"/>
      <c r="N15" s="245"/>
      <c r="O15" s="245"/>
      <c r="P15" s="245" t="inlineStr">
        <is>
          <t>油浴润滑</t>
        </is>
      </c>
      <c r="Q15" s="247"/>
      <c r="R15" s="247"/>
      <c r="S15" s="247"/>
      <c r="T15" s="247"/>
      <c r="U15" s="911" t="inlineStr">
        <is>
          <t>水运要求，正常体积流量50%</t>
        </is>
      </c>
      <c r="W15" s="462"/>
    </row>
    <row r="16" spans="1:23" ht="60" customHeight="1">
      <c r="A16" s="20" t="str">
        <f>IF('选型表'!A17="","",'选型表'!A17)</f>
        <v>010</v>
      </c>
      <c r="B16" s="20" t="str">
        <f>IF('选型表'!C17="","",'选型表'!C17)</f>
        <v>P-303AB</v>
      </c>
      <c r="C16" s="20">
        <f>IF('选型表'!Q17="","",'选型表'!Q17)</f>
      </c>
      <c r="D16" s="20">
        <f>IF('选型表'!R17="","",'选型表'!R17)</f>
      </c>
      <c r="E16" s="20">
        <f>IF('选型表'!E17="","",'选型表'!E17)</f>
        <v>2</v>
      </c>
      <c r="F16" s="21"/>
      <c r="G16" s="245"/>
      <c r="H16" s="245"/>
      <c r="I16" s="245"/>
      <c r="J16" s="909" t="inlineStr">
        <is>
          <t>不带支脚</t>
        </is>
      </c>
      <c r="K16" s="245"/>
      <c r="L16" s="910" t="inlineStr">
        <is>
          <t>节流孔板</t>
        </is>
      </c>
      <c r="M16" s="245"/>
      <c r="N16" s="245"/>
      <c r="O16" s="245"/>
      <c r="P16" s="245" t="inlineStr">
        <is>
          <t>油浴润滑</t>
        </is>
      </c>
      <c r="Q16" s="247"/>
      <c r="R16" s="247"/>
      <c r="S16" s="247"/>
      <c r="T16" s="247"/>
      <c r="U16" s="911" t="inlineStr">
        <is>
          <t>水运要求，正常体积流量50%</t>
        </is>
      </c>
      <c r="W16" s="462"/>
    </row>
    <row r="17" spans="1:23" ht="60" customHeight="1">
      <c r="A17" s="20" t="str">
        <f>IF('选型表'!A18="","",'选型表'!A18)</f>
        <v>011</v>
      </c>
      <c r="B17" s="20" t="str">
        <f>IF('选型表'!C18="","",'选型表'!C18)</f>
        <v>P-304AB</v>
      </c>
      <c r="C17" s="20">
        <f>IF('选型表'!Q18="","",'选型表'!Q18)</f>
      </c>
      <c r="D17" s="20">
        <f>IF('选型表'!R18="","",'选型表'!R18)</f>
      </c>
      <c r="E17" s="20">
        <f>IF('选型表'!E18="","",'选型表'!E18)</f>
        <v>2</v>
      </c>
      <c r="F17" s="21"/>
      <c r="G17" s="245"/>
      <c r="H17" s="245"/>
      <c r="I17" s="245"/>
      <c r="J17" s="909" t="inlineStr">
        <is>
          <t>不带支脚</t>
        </is>
      </c>
      <c r="K17" s="245"/>
      <c r="L17" s="910" t="inlineStr">
        <is>
          <t>节流孔板</t>
        </is>
      </c>
      <c r="M17" s="245"/>
      <c r="N17" s="245"/>
      <c r="O17" s="245"/>
      <c r="P17" s="245" t="inlineStr">
        <is>
          <t>油浴润滑</t>
        </is>
      </c>
      <c r="Q17" s="247"/>
      <c r="R17" s="247"/>
      <c r="S17" s="247"/>
      <c r="T17" s="247"/>
      <c r="U17" s="911" t="inlineStr">
        <is>
          <t>水运要求，正常体积流量50%</t>
        </is>
      </c>
      <c r="W17" s="462"/>
    </row>
    <row r="18" spans="1:23" ht="60" customHeight="1">
      <c r="A18" s="20" t="str">
        <f>IF('选型表'!A19="","",'选型表'!A19)</f>
        <v>012</v>
      </c>
      <c r="B18" s="20" t="str">
        <f>IF('选型表'!C19="","",'选型表'!C19)</f>
        <v>P-305AB</v>
      </c>
      <c r="C18" s="20">
        <f>IF('选型表'!Q19="","",'选型表'!Q19)</f>
      </c>
      <c r="D18" s="20">
        <f>IF('选型表'!R19="","",'选型表'!R19)</f>
      </c>
      <c r="E18" s="20">
        <f>IF('选型表'!E19="","",'选型表'!E19)</f>
        <v>2</v>
      </c>
      <c r="F18" s="21"/>
      <c r="G18" s="245"/>
      <c r="H18" s="245"/>
      <c r="I18" s="245"/>
      <c r="J18" s="909" t="inlineStr">
        <is>
          <t>不带支脚</t>
        </is>
      </c>
      <c r="K18" s="245"/>
      <c r="L18" s="910" t="inlineStr">
        <is>
          <t>节流孔板</t>
        </is>
      </c>
      <c r="M18" s="245"/>
      <c r="N18" s="245"/>
      <c r="O18" s="245"/>
      <c r="P18" s="245" t="inlineStr">
        <is>
          <t>油浴润滑</t>
        </is>
      </c>
      <c r="Q18" s="247"/>
      <c r="R18" s="247"/>
      <c r="S18" s="247"/>
      <c r="T18" s="247"/>
      <c r="U18" s="911" t="inlineStr">
        <is>
          <t>水运要求，正常体积流量50%</t>
        </is>
      </c>
      <c r="W18" s="462"/>
    </row>
    <row r="19" spans="1:23" ht="60" customHeight="1">
      <c r="A19" s="20" t="str">
        <f>IF('选型表'!A20="","",'选型表'!A20)</f>
        <v>013</v>
      </c>
      <c r="B19" s="20" t="str">
        <f>IF('选型表'!C20="","",'选型表'!C20)</f>
        <v>P-306AB</v>
      </c>
      <c r="C19" s="20">
        <f>IF('选型表'!Q20="","",'选型表'!Q20)</f>
      </c>
      <c r="D19" s="20">
        <f>IF('选型表'!R20="","",'选型表'!R20)</f>
      </c>
      <c r="E19" s="20">
        <f>IF('选型表'!E20="","",'选型表'!E20)</f>
        <v>2</v>
      </c>
      <c r="F19" s="21"/>
      <c r="G19" s="245"/>
      <c r="H19" s="245"/>
      <c r="I19" s="245"/>
      <c r="J19" s="909" t="inlineStr">
        <is>
          <t>不带支脚</t>
        </is>
      </c>
      <c r="K19" s="245"/>
      <c r="L19" s="910" t="inlineStr">
        <is>
          <t>节流孔板</t>
        </is>
      </c>
      <c r="M19" s="245"/>
      <c r="N19" s="245"/>
      <c r="O19" s="245"/>
      <c r="P19" s="245" t="inlineStr">
        <is>
          <t>油浴润滑</t>
        </is>
      </c>
      <c r="Q19" s="247"/>
      <c r="R19" s="247"/>
      <c r="S19" s="247"/>
      <c r="T19" s="247" t="inlineStr">
        <is>
          <t>碳钢</t>
        </is>
      </c>
      <c r="U19" s="911" t="inlineStr">
        <is>
          <t>水运要求，正常体积流量50%</t>
        </is>
      </c>
      <c r="W19" s="462"/>
    </row>
    <row r="20" spans="1:23">
      <c r="W20" s="462"/>
    </row>
  </sheetData>
  <mergeCells count="32">
    <mergeCell ref="T5:T6"/>
    <mergeCell ref="U5:U6"/>
    <mergeCell ref="I2:O3"/>
    <mergeCell ref="C5:D6"/>
    <mergeCell ref="A4:U4"/>
    <mergeCell ref="H5:J5"/>
    <mergeCell ref="A5:A6"/>
    <mergeCell ref="B5:B6"/>
    <mergeCell ref="E5:E6"/>
    <mergeCell ref="F5:F6"/>
    <mergeCell ref="G5:G6"/>
    <mergeCell ref="K5:K6"/>
    <mergeCell ref="L5:L6"/>
    <mergeCell ref="M5:M6"/>
    <mergeCell ref="N5:N6"/>
    <mergeCell ref="O5:O6"/>
    <mergeCell ref="W3:W20"/>
    <mergeCell ref="A1:B1"/>
    <mergeCell ref="C1:H1"/>
    <mergeCell ref="L1:P1"/>
    <mergeCell ref="A2:B2"/>
    <mergeCell ref="C2:H2"/>
    <mergeCell ref="T2:U2"/>
    <mergeCell ref="A3:B3"/>
    <mergeCell ref="C3:H3"/>
    <mergeCell ref="Q3:R3"/>
    <mergeCell ref="T3:U3"/>
    <mergeCell ref="P5:P6"/>
    <mergeCell ref="Q5:Q6"/>
    <mergeCell ref="R5:R6"/>
    <mergeCell ref="S5:S6"/>
    <mergeCell ref="Q2:R2"/>
  </mergeCells>
  <phoneticPr fontId="58" type="noConversion"/>
  <dataValidations count="14">
    <dataValidation type="list" allowBlank="1" showInputMessage="1" showErrorMessage="1" sqref="T7:T19">
      <formula1>"碳钢,304,316L,无要求"</formula1>
    </dataValidation>
    <dataValidation type="list" allowBlank="1" showInputMessage="1" showErrorMessage="1" sqref="N7:N19">
      <formula1>"迷宫密封,磁力油封,无要求"</formula1>
    </dataValidation>
    <dataValidation type="list" allowBlank="1" showInputMessage="1" showErrorMessage="1" sqref="F7:F19">
      <formula1>"顺时针,逆时针"</formula1>
    </dataValidation>
    <dataValidation type="list" allowBlank="1" showInputMessage="1" showErrorMessage="1" sqref="H7:I19">
      <formula1>"ZE7,ZE20"</formula1>
    </dataValidation>
    <dataValidation type="list" allowBlank="1" showInputMessage="1" showErrorMessage="1" sqref="G7:G19">
      <formula1>"金属缠绕垫,无要求"</formula1>
    </dataValidation>
    <dataValidation type="list" allowBlank="1" showInputMessage="1" showErrorMessage="1" sqref="R7:R19">
      <formula1>"缠绕垫,波齿垫,无要求"</formula1>
    </dataValidation>
    <dataValidation type="list" allowBlank="1" showInputMessage="1" showErrorMessage="1" sqref="J7:J19">
      <formula1>"带支脚,不带支脚"</formula1>
    </dataValidation>
    <dataValidation type="list" allowBlank="1" showInputMessage="1" showErrorMessage="1" sqref="O7:O19">
      <formula1>"带测振凹坑,带测振螺纹,无"</formula1>
    </dataValidation>
    <dataValidation type="list" allowBlank="1" showInputMessage="1" showErrorMessage="1" sqref="M7:M19">
      <formula1>"碳钢,铸铁,304"</formula1>
    </dataValidation>
    <dataValidation type="list" allowBlank="1" showInputMessage="1" showErrorMessage="1" sqref="K7:K19">
      <formula1>"蒸汽夹套,电伴热,盘管伴热"</formula1>
    </dataValidation>
    <dataValidation type="list" allowBlank="1" showInputMessage="1" showErrorMessage="1" sqref="L7:L19">
      <formula1>"节流孔板,孔板活接头,无要求"</formula1>
    </dataValidation>
    <dataValidation type="list" allowBlank="1" showInputMessage="1" showErrorMessage="1" sqref="P7:P19">
      <formula1>"油浴润滑,纯油雾润滑,吹扫型油雾润滑,油浴润滑并预留油雾润滑接口（纯油雾）,油浴润滑并预留油雾润滑接口（吹扫型）"</formula1>
    </dataValidation>
    <dataValidation type="list" allowBlank="1" showInputMessage="1" showErrorMessage="1" sqref="Q7:Q19">
      <formula1>"304,316L,无要求（由技术确定）"</formula1>
    </dataValidation>
    <dataValidation type="list" allowBlank="1" showInputMessage="1" showErrorMessage="1" sqref="S7:S19">
      <formula1>"执行API694腔体,不执行API694腔体"</formula1>
    </dataValidation>
  </dataValidations>
  <pageMargins left="0.70866141732283472" right="0.70866141732283472" top="0.74803149606299213" bottom="0.74803149606299213" header="0.31496062992125984" footer="0.31496062992125984"/>
  <pageSetup paperSize="9" orientation="landscape" r:id="rId1" fitToWidth="1" fitToHeight="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4"/>
  <sheetViews>
    <sheetView view="pageBreakPreview" zoomScale="70" zoomScaleNormal="100" zoomScaleSheetLayoutView="70" workbookViewId="0">
      <selection activeCell="C27" sqref="C27:P29"/>
    </sheetView>
  </sheetViews>
  <sheetFormatPr defaultColWidth="9" defaultRowHeight="16.8"/>
  <cols>
    <col min="1" max="1" width="4.3984375" style="27" customWidth="1"/>
    <col min="2" max="2" width="7.8984375" style="27" customWidth="1"/>
    <col min="3" max="3" width="12.69921875" style="48" customWidth="1"/>
    <col min="4" max="8" width="10.59765625" style="27" customWidth="1"/>
    <col min="9" max="9" width="11.19921875" style="27" customWidth="1"/>
    <col min="10" max="16" width="10.59765625" style="27" customWidth="1"/>
    <col min="17" max="17" width="51.09765625" style="49" customWidth="1"/>
    <col min="18" max="26" width="9" style="49"/>
    <col min="27" max="16384" width="9" style="27"/>
  </cols>
  <sheetData>
    <row r="1" spans="1:26" s="24" customFormat="1" ht="20.25" customHeight="1">
      <c r="A1" s="520" t="s">
        <v>253</v>
      </c>
      <c r="B1" s="520"/>
      <c r="C1" s="172"/>
      <c r="D1" s="172" t="s">
        <v>160</v>
      </c>
      <c r="E1" s="172">
        <f>IF('选型表'!E2="","",'选型表'!E2)</f>
      </c>
      <c r="F1" s="173" t="s">
        <v>254</v>
      </c>
      <c r="G1" s="521" t="str">
        <f>IF('选型表'!D3="","",'选型表'!D3)</f>
        <v>中石油华东设计院有限公司</v>
      </c>
      <c r="H1" s="521"/>
      <c r="I1" s="521"/>
      <c r="J1" s="521"/>
      <c r="K1" s="521"/>
      <c r="L1" s="173" t="s">
        <v>255</v>
      </c>
      <c r="M1" s="172">
        <f>IF('选型表'!AC3="","",'选型表'!AC3)</f>
      </c>
      <c r="N1" s="173" t="s">
        <v>256</v>
      </c>
      <c r="O1" s="522">
        <f>IF('选型表'!AC5="","",'选型表'!AC5)</f>
      </c>
      <c r="P1" s="522"/>
      <c r="Q1" s="462" t="s">
        <v>257</v>
      </c>
      <c r="R1" s="62"/>
      <c r="S1" s="62"/>
      <c r="T1" s="62"/>
      <c r="U1" s="62"/>
      <c r="V1" s="62"/>
      <c r="W1" s="62"/>
      <c r="X1" s="62"/>
      <c r="Y1" s="62"/>
      <c r="Z1" s="62"/>
    </row>
    <row r="2" spans="1:26" s="47" customFormat="1" ht="18.75" customHeight="1">
      <c r="A2" s="50" t="s">
        <v>40</v>
      </c>
      <c r="B2" s="51" t="s">
        <v>258</v>
      </c>
      <c r="C2" s="523" t="s">
        <v>259</v>
      </c>
      <c r="D2" s="524"/>
      <c r="E2" s="524"/>
      <c r="F2" s="524"/>
      <c r="G2" s="524"/>
      <c r="H2" s="524"/>
      <c r="I2" s="524"/>
      <c r="J2" s="524"/>
      <c r="K2" s="524"/>
      <c r="L2" s="524"/>
      <c r="M2" s="524"/>
      <c r="N2" s="524"/>
      <c r="O2" s="524"/>
      <c r="P2" s="525"/>
      <c r="Q2" s="462"/>
      <c r="R2" s="63"/>
      <c r="S2" s="63"/>
      <c r="T2" s="63"/>
      <c r="U2" s="63"/>
      <c r="V2" s="63"/>
      <c r="W2" s="63"/>
      <c r="X2" s="63"/>
      <c r="Y2" s="63"/>
      <c r="Z2" s="63"/>
    </row>
    <row r="3" spans="1:26" s="47" customFormat="1" ht="30" customHeight="1">
      <c r="A3" s="52">
        <v>1</v>
      </c>
      <c r="B3" s="53" t="s">
        <v>260</v>
      </c>
      <c r="C3" s="174" t="s">
        <v>261</v>
      </c>
      <c r="D3" s="526" t="inlineStr">
        <is>
          <t>滚动：</t>
        </is>
      </c>
      <c r="E3" s="526"/>
      <c r="F3" s="526"/>
      <c r="G3" s="527"/>
      <c r="H3" s="528"/>
      <c r="I3" s="529"/>
      <c r="J3" s="530" t="inlineStr">
        <is>
          <t>备注</t>
        </is>
      </c>
      <c r="K3" s="526"/>
      <c r="L3" s="526"/>
      <c r="M3" s="526"/>
      <c r="N3" s="526"/>
      <c r="O3" s="526"/>
      <c r="P3" s="531"/>
      <c r="Q3" s="462"/>
      <c r="R3" s="63"/>
      <c r="S3" s="63"/>
      <c r="T3" s="63"/>
      <c r="U3" s="63"/>
      <c r="V3" s="63"/>
      <c r="W3" s="63"/>
      <c r="X3" s="63"/>
      <c r="Y3" s="63"/>
      <c r="Z3" s="63"/>
    </row>
    <row r="4" spans="1:26" s="47" customFormat="1" ht="18" customHeight="1">
      <c r="A4" s="561">
        <v>2</v>
      </c>
      <c r="B4" s="532" t="s">
        <v>262</v>
      </c>
      <c r="C4" s="175" t="s">
        <v>263</v>
      </c>
      <c r="D4" s="526"/>
      <c r="E4" s="526"/>
      <c r="F4" s="526"/>
      <c r="G4" s="526"/>
      <c r="H4" s="526"/>
      <c r="I4" s="526"/>
      <c r="J4" s="538" t="inlineStr">
        <is>
          <t>备注</t>
        </is>
      </c>
      <c r="K4" s="539"/>
      <c r="L4" s="539"/>
      <c r="M4" s="539"/>
      <c r="N4" s="539"/>
      <c r="O4" s="539"/>
      <c r="P4" s="540"/>
      <c r="Q4" s="462"/>
      <c r="R4" s="63"/>
      <c r="S4" s="63"/>
      <c r="T4" s="63"/>
      <c r="U4" s="63"/>
      <c r="V4" s="63"/>
      <c r="W4" s="63"/>
      <c r="X4" s="63"/>
      <c r="Y4" s="63"/>
      <c r="Z4" s="63"/>
    </row>
    <row r="5" spans="1:26" s="47" customFormat="1" ht="18" customHeight="1">
      <c r="A5" s="562"/>
      <c r="B5" s="533"/>
      <c r="C5" s="174" t="s">
        <v>264</v>
      </c>
      <c r="D5" s="526" t="inlineStr">
        <is>
          <t>●挠性膜片       ●加长段</t>
        </is>
      </c>
      <c r="E5" s="526"/>
      <c r="F5" s="526"/>
      <c r="G5" s="526"/>
      <c r="H5" s="526"/>
      <c r="I5" s="526"/>
      <c r="J5" s="541"/>
      <c r="K5" s="542"/>
      <c r="L5" s="542"/>
      <c r="M5" s="542"/>
      <c r="N5" s="542"/>
      <c r="O5" s="542"/>
      <c r="P5" s="543"/>
      <c r="Q5" s="462"/>
      <c r="R5" s="63"/>
      <c r="S5" s="63"/>
      <c r="T5" s="63"/>
      <c r="U5" s="63"/>
      <c r="V5" s="63"/>
      <c r="W5" s="63"/>
      <c r="X5" s="63"/>
      <c r="Y5" s="63"/>
      <c r="Z5" s="63"/>
    </row>
    <row r="6" spans="1:26" s="47" customFormat="1" ht="18" customHeight="1">
      <c r="A6" s="563"/>
      <c r="B6" s="534"/>
      <c r="C6" s="175" t="s">
        <v>265</v>
      </c>
      <c r="D6" s="526" t="inlineStr">
        <is>
          <t>○无要求 ●全封闭</t>
        </is>
      </c>
      <c r="E6" s="526"/>
      <c r="F6" s="526"/>
      <c r="G6" s="526"/>
      <c r="H6" s="526"/>
      <c r="I6" s="526"/>
      <c r="J6" s="530" t="inlineStr">
        <is>
          <t>备注：无火花材料</t>
        </is>
      </c>
      <c r="K6" s="526"/>
      <c r="L6" s="526"/>
      <c r="M6" s="526"/>
      <c r="N6" s="526"/>
      <c r="O6" s="526"/>
      <c r="P6" s="531"/>
      <c r="Q6" s="462"/>
      <c r="R6" s="63"/>
      <c r="S6" s="63"/>
      <c r="T6" s="63"/>
      <c r="U6" s="63"/>
      <c r="V6" s="63"/>
      <c r="W6" s="63"/>
      <c r="X6" s="63"/>
      <c r="Y6" s="63"/>
      <c r="Z6" s="63"/>
    </row>
    <row r="7" spans="1:26" s="47" customFormat="1" ht="18" customHeight="1">
      <c r="A7" s="54">
        <v>3</v>
      </c>
      <c r="B7" s="55" t="s">
        <v>84</v>
      </c>
      <c r="C7" s="174" t="s">
        <v>266</v>
      </c>
      <c r="D7" s="526"/>
      <c r="E7" s="526"/>
      <c r="F7" s="526"/>
      <c r="G7" s="526"/>
      <c r="H7" s="526"/>
      <c r="I7" s="526"/>
      <c r="J7" s="527" t="s">
        <v>267</v>
      </c>
      <c r="K7" s="528"/>
      <c r="L7" s="528"/>
      <c r="M7" s="528"/>
      <c r="N7" s="528"/>
      <c r="O7" s="528"/>
      <c r="P7" s="535"/>
      <c r="Q7" s="63"/>
      <c r="R7" s="63"/>
      <c r="S7" s="566" t="s">
        <v>183</v>
      </c>
      <c r="T7" s="566"/>
      <c r="U7" s="566"/>
      <c r="V7" s="566"/>
      <c r="W7" s="566"/>
      <c r="X7" s="63"/>
      <c r="Y7" s="63"/>
      <c r="Z7" s="63"/>
    </row>
    <row r="8" spans="1:26" s="47" customFormat="1" ht="18" customHeight="1">
      <c r="A8" s="561">
        <v>4</v>
      </c>
      <c r="B8" s="532" t="s">
        <v>268</v>
      </c>
      <c r="C8" s="175" t="s">
        <v>269</v>
      </c>
      <c r="D8" s="526"/>
      <c r="E8" s="526"/>
      <c r="F8" s="526"/>
      <c r="G8" s="526"/>
      <c r="H8" s="526"/>
      <c r="I8" s="526"/>
      <c r="J8" s="538" t="s">
        <v>270</v>
      </c>
      <c r="K8" s="539"/>
      <c r="L8" s="539"/>
      <c r="M8" s="539"/>
      <c r="N8" s="539"/>
      <c r="O8" s="539"/>
      <c r="P8" s="540"/>
      <c r="S8" s="566"/>
      <c r="T8" s="566"/>
      <c r="U8" s="566"/>
      <c r="V8" s="566"/>
      <c r="W8" s="566"/>
    </row>
    <row r="9" spans="1:26" s="47" customFormat="1" ht="18" customHeight="1">
      <c r="A9" s="562"/>
      <c r="B9" s="534"/>
      <c r="C9" s="175" t="s">
        <v>271</v>
      </c>
      <c r="D9" s="526"/>
      <c r="E9" s="526"/>
      <c r="F9" s="526"/>
      <c r="G9" s="526"/>
      <c r="H9" s="526"/>
      <c r="I9" s="526"/>
      <c r="J9" s="541"/>
      <c r="K9" s="542"/>
      <c r="L9" s="542"/>
      <c r="M9" s="542"/>
      <c r="N9" s="542"/>
      <c r="O9" s="542"/>
      <c r="P9" s="543"/>
      <c r="S9" s="566"/>
      <c r="T9" s="566"/>
      <c r="U9" s="566"/>
      <c r="V9" s="566"/>
      <c r="W9" s="566"/>
    </row>
    <row r="10" spans="1:26" s="47" customFormat="1" ht="18" customHeight="1">
      <c r="A10" s="562"/>
      <c r="B10" s="533" t="s">
        <v>272</v>
      </c>
      <c r="C10" s="175" t="s">
        <v>269</v>
      </c>
      <c r="D10" s="526"/>
      <c r="E10" s="526"/>
      <c r="F10" s="526"/>
      <c r="G10" s="526"/>
      <c r="H10" s="526"/>
      <c r="I10" s="526"/>
      <c r="J10" s="538" t="s">
        <v>273</v>
      </c>
      <c r="K10" s="539"/>
      <c r="L10" s="539"/>
      <c r="M10" s="539"/>
      <c r="N10" s="539"/>
      <c r="O10" s="539"/>
      <c r="P10" s="540"/>
    </row>
    <row r="11" spans="1:26" s="47" customFormat="1" ht="18" customHeight="1">
      <c r="A11" s="563"/>
      <c r="B11" s="534"/>
      <c r="C11" s="175" t="s">
        <v>271</v>
      </c>
      <c r="D11" s="526"/>
      <c r="E11" s="526"/>
      <c r="F11" s="526"/>
      <c r="G11" s="526"/>
      <c r="H11" s="526"/>
      <c r="I11" s="526"/>
      <c r="J11" s="541"/>
      <c r="K11" s="542"/>
      <c r="L11" s="542"/>
      <c r="M11" s="542"/>
      <c r="N11" s="542"/>
      <c r="O11" s="542"/>
      <c r="P11" s="543"/>
    </row>
    <row r="12" spans="1:26" s="47" customFormat="1" ht="18" customHeight="1">
      <c r="A12" s="561">
        <v>5</v>
      </c>
      <c r="B12" s="532" t="s">
        <v>82</v>
      </c>
      <c r="C12" s="174" t="s">
        <v>274</v>
      </c>
      <c r="D12" s="528" t="inlineStr">
        <is>
          <t>○焊  接</t>
        </is>
      </c>
      <c r="E12" s="528"/>
      <c r="F12" s="528"/>
      <c r="G12" s="528"/>
      <c r="H12" s="528"/>
      <c r="I12" s="528"/>
      <c r="J12" s="538" t="inlineStr">
        <is>
          <t>备注</t>
        </is>
      </c>
      <c r="K12" s="539"/>
      <c r="L12" s="539"/>
      <c r="M12" s="539"/>
      <c r="N12" s="539"/>
      <c r="O12" s="539"/>
      <c r="P12" s="540"/>
      <c r="Q12" s="63"/>
      <c r="R12" s="63"/>
      <c r="S12" s="63"/>
      <c r="T12" s="63"/>
      <c r="U12" s="63"/>
      <c r="V12" s="63"/>
      <c r="W12" s="63"/>
      <c r="X12" s="63"/>
      <c r="Y12" s="63"/>
      <c r="Z12" s="63"/>
    </row>
    <row r="13" spans="1:26" s="47" customFormat="1" ht="18" customHeight="1">
      <c r="A13" s="563"/>
      <c r="B13" s="534"/>
      <c r="C13" s="174" t="s">
        <v>275</v>
      </c>
      <c r="D13" s="526" t="inlineStr">
        <is>
          <t>○非全集液   ○全集液</t>
        </is>
      </c>
      <c r="E13" s="526"/>
      <c r="F13" s="526"/>
      <c r="G13" s="526"/>
      <c r="H13" s="526"/>
      <c r="I13" s="526"/>
      <c r="J13" s="541"/>
      <c r="K13" s="542"/>
      <c r="L13" s="542"/>
      <c r="M13" s="542"/>
      <c r="N13" s="542"/>
      <c r="O13" s="542"/>
      <c r="P13" s="543"/>
      <c r="Q13" s="63"/>
      <c r="R13" s="63"/>
      <c r="S13" s="63"/>
      <c r="T13" s="63"/>
      <c r="U13" s="63"/>
      <c r="V13" s="63"/>
      <c r="W13" s="63"/>
      <c r="X13" s="63"/>
      <c r="Y13" s="63"/>
      <c r="Z13" s="63"/>
    </row>
    <row r="14" spans="1:26" s="47" customFormat="1" ht="18" customHeight="1">
      <c r="A14" s="561">
        <v>6</v>
      </c>
      <c r="B14" s="532" t="s">
        <v>276</v>
      </c>
      <c r="C14" s="174" t="s">
        <v>277</v>
      </c>
      <c r="D14" s="536" t="inlineStr">
        <is>
          <t>○提交报告（R点)       ●买方见证（W点）</t>
        </is>
      </c>
      <c r="E14" s="536"/>
      <c r="F14" s="536"/>
      <c r="G14" s="536"/>
      <c r="H14" s="536"/>
      <c r="I14" s="536"/>
      <c r="J14" s="530" t="inlineStr">
        <is>
          <t>备注：泵在额定点及关死点的扬程、功率和NPSHr的偏差应满足API 610表14中的规定</t>
        </is>
      </c>
      <c r="K14" s="526"/>
      <c r="L14" s="526"/>
      <c r="M14" s="526"/>
      <c r="N14" s="526"/>
      <c r="O14" s="526"/>
      <c r="P14" s="531"/>
      <c r="Q14" s="63"/>
      <c r="R14" s="63"/>
      <c r="S14" s="63"/>
      <c r="T14" s="63"/>
      <c r="U14" s="63"/>
      <c r="V14" s="63"/>
      <c r="W14" s="63"/>
      <c r="X14" s="63"/>
      <c r="Y14" s="63"/>
      <c r="Z14" s="63"/>
    </row>
    <row r="15" spans="1:26" s="47" customFormat="1" ht="18" customHeight="1">
      <c r="A15" s="562"/>
      <c r="B15" s="533"/>
      <c r="C15" s="174" t="s">
        <v>278</v>
      </c>
      <c r="D15" s="536" t="inlineStr">
        <is>
          <t>○提交报告（R点)       ●买方见证（W点）</t>
        </is>
      </c>
      <c r="E15" s="536"/>
      <c r="F15" s="536"/>
      <c r="G15" s="536"/>
      <c r="H15" s="536"/>
      <c r="I15" s="536"/>
      <c r="J15" s="530" t="inlineStr">
        <is>
          <t>备注：4小时</t>
        </is>
      </c>
      <c r="K15" s="526"/>
      <c r="L15" s="526"/>
      <c r="M15" s="526"/>
      <c r="N15" s="526"/>
      <c r="O15" s="526"/>
      <c r="P15" s="531"/>
      <c r="Q15" s="63"/>
      <c r="R15" s="63"/>
      <c r="S15" s="63"/>
      <c r="T15" s="63"/>
      <c r="U15" s="63"/>
      <c r="V15" s="63"/>
      <c r="W15" s="63"/>
      <c r="X15" s="63"/>
      <c r="Y15" s="63"/>
      <c r="Z15" s="63"/>
    </row>
    <row r="16" spans="1:26" s="47" customFormat="1" ht="18" customHeight="1">
      <c r="A16" s="562"/>
      <c r="B16" s="533"/>
      <c r="C16" s="174" t="s">
        <v>279</v>
      </c>
      <c r="D16" s="536" t="inlineStr">
        <is>
          <t>○提交报告（R点)       ●买方见证（W点）      ○无要求</t>
        </is>
      </c>
      <c r="E16" s="536"/>
      <c r="F16" s="536"/>
      <c r="G16" s="536"/>
      <c r="H16" s="536"/>
      <c r="I16" s="536"/>
      <c r="J16" s="527" t="inlineStr">
        <is>
          <t>备注</t>
        </is>
      </c>
      <c r="K16" s="528"/>
      <c r="L16" s="528"/>
      <c r="M16" s="528"/>
      <c r="N16" s="528"/>
      <c r="O16" s="528"/>
      <c r="P16" s="535"/>
      <c r="Q16" s="63"/>
      <c r="R16" s="63"/>
      <c r="S16" s="63"/>
      <c r="T16" s="63"/>
      <c r="U16" s="63"/>
      <c r="V16" s="63"/>
      <c r="W16" s="63"/>
      <c r="X16" s="63"/>
      <c r="Y16" s="63"/>
      <c r="Z16" s="63"/>
    </row>
    <row r="17" spans="1:26" s="47" customFormat="1" ht="18" customHeight="1">
      <c r="A17" s="562"/>
      <c r="B17" s="533"/>
      <c r="C17" s="174" t="s">
        <v>280</v>
      </c>
      <c r="D17" s="536" t="inlineStr">
        <is>
          <t>●提交报告（R点)       ●买方见证（W点）      ○“H”——停工待检点</t>
        </is>
      </c>
      <c r="E17" s="536"/>
      <c r="F17" s="536"/>
      <c r="G17" s="536"/>
      <c r="H17" s="536"/>
      <c r="I17" s="536"/>
      <c r="J17" s="527" t="inlineStr">
        <is>
          <t>备注</t>
        </is>
      </c>
      <c r="K17" s="528"/>
      <c r="L17" s="528"/>
      <c r="M17" s="528"/>
      <c r="N17" s="528"/>
      <c r="O17" s="528"/>
      <c r="P17" s="535"/>
      <c r="Q17" s="63"/>
      <c r="R17" s="63"/>
      <c r="S17" s="63"/>
      <c r="T17" s="63"/>
      <c r="U17" s="63"/>
      <c r="V17" s="63"/>
      <c r="W17" s="63"/>
      <c r="X17" s="63"/>
      <c r="Y17" s="63"/>
      <c r="Z17" s="63"/>
    </row>
    <row r="18" spans="1:26" s="47" customFormat="1" ht="18" customHeight="1">
      <c r="A18" s="562"/>
      <c r="B18" s="533"/>
      <c r="C18" s="174" t="s">
        <v>281</v>
      </c>
      <c r="D18" s="536" t="inlineStr">
        <is>
          <t>○提交报告（R点)       ○买方见证（W点）      ○“H”——停工待检点</t>
        </is>
      </c>
      <c r="E18" s="536"/>
      <c r="F18" s="536"/>
      <c r="G18" s="536"/>
      <c r="H18" s="536"/>
      <c r="I18" s="536"/>
      <c r="J18" s="530" t="inlineStr">
        <is>
          <t>备注：叶轮静平衡G6.3级，转子原速动平衡G2.5级</t>
        </is>
      </c>
      <c r="K18" s="526"/>
      <c r="L18" s="526"/>
      <c r="M18" s="526"/>
      <c r="N18" s="526"/>
      <c r="O18" s="526"/>
      <c r="P18" s="531"/>
      <c r="Q18" s="63"/>
      <c r="R18" s="63"/>
      <c r="S18" s="63"/>
      <c r="T18" s="63"/>
      <c r="U18" s="63"/>
      <c r="V18" s="63"/>
      <c r="W18" s="63"/>
      <c r="X18" s="63"/>
      <c r="Y18" s="63"/>
      <c r="Z18" s="63"/>
    </row>
    <row r="19" spans="1:26" s="47" customFormat="1" ht="18" customHeight="1">
      <c r="A19" s="562"/>
      <c r="B19" s="533"/>
      <c r="C19" s="174" t="s">
        <v>282</v>
      </c>
      <c r="D19" s="536" t="inlineStr">
        <is>
          <t>○非目睹         ●买方见证（W点）          ○无要求</t>
        </is>
      </c>
      <c r="E19" s="536"/>
      <c r="F19" s="536"/>
      <c r="G19" s="536"/>
      <c r="H19" s="536"/>
      <c r="I19" s="536"/>
      <c r="J19" s="527" t="s">
        <v>283</v>
      </c>
      <c r="K19" s="528"/>
      <c r="L19" s="528"/>
      <c r="M19" s="528"/>
      <c r="N19" s="528"/>
      <c r="O19" s="528"/>
      <c r="P19" s="535"/>
      <c r="Q19" s="63"/>
      <c r="R19" s="63"/>
      <c r="S19" s="63"/>
      <c r="T19" s="63"/>
      <c r="U19" s="63"/>
      <c r="V19" s="63"/>
      <c r="W19" s="63"/>
      <c r="X19" s="63"/>
      <c r="Y19" s="63"/>
      <c r="Z19" s="63"/>
    </row>
    <row r="20" spans="1:26" s="47" customFormat="1" ht="18" customHeight="1">
      <c r="A20" s="562"/>
      <c r="B20" s="533"/>
      <c r="C20" s="174" t="s">
        <v>284</v>
      </c>
      <c r="D20" s="571" t="inlineStr">
        <is>
          <t>按GB/T29529-2013进行噪声检测：不大于85分贝</t>
        </is>
      </c>
      <c r="E20" s="571"/>
      <c r="F20" s="571"/>
      <c r="G20" s="571"/>
      <c r="H20" s="571"/>
      <c r="I20" s="571"/>
      <c r="J20" s="571"/>
      <c r="K20" s="571"/>
      <c r="L20" s="571"/>
      <c r="M20" s="571"/>
      <c r="N20" s="571"/>
      <c r="O20" s="571"/>
      <c r="P20" s="572"/>
      <c r="Q20" s="63"/>
      <c r="R20" s="63"/>
      <c r="S20" s="63"/>
      <c r="T20" s="63"/>
      <c r="U20" s="63"/>
      <c r="V20" s="63"/>
      <c r="W20" s="63"/>
      <c r="X20" s="63"/>
      <c r="Y20" s="63"/>
      <c r="Z20" s="63"/>
    </row>
    <row r="21" spans="1:26" s="47" customFormat="1" ht="27" customHeight="1">
      <c r="A21" s="562"/>
      <c r="B21" s="533"/>
      <c r="C21" s="174" t="s">
        <v>285</v>
      </c>
      <c r="D21" s="571" t="inlineStr">
        <is>
          <t>按GB/T29531-2013进行振动检测：不超过2.6mm/s</t>
        </is>
      </c>
      <c r="E21" s="571"/>
      <c r="F21" s="571"/>
      <c r="G21" s="571"/>
      <c r="H21" s="571"/>
      <c r="I21" s="571"/>
      <c r="J21" s="571"/>
      <c r="K21" s="571"/>
      <c r="L21" s="571"/>
      <c r="M21" s="571"/>
      <c r="N21" s="571"/>
      <c r="O21" s="571"/>
      <c r="P21" s="572"/>
      <c r="Q21" s="63"/>
      <c r="R21" s="63"/>
      <c r="S21" s="63"/>
      <c r="T21" s="63"/>
      <c r="U21" s="63"/>
      <c r="V21" s="63"/>
      <c r="W21" s="63"/>
      <c r="X21" s="63"/>
      <c r="Y21" s="63"/>
      <c r="Z21" s="63"/>
    </row>
    <row r="22" spans="1:26" s="47" customFormat="1" ht="18" customHeight="1">
      <c r="A22" s="562"/>
      <c r="B22" s="533"/>
      <c r="C22" s="174" t="s">
        <v>286</v>
      </c>
      <c r="D22" s="571"/>
      <c r="E22" s="571"/>
      <c r="F22" s="571"/>
      <c r="G22" s="571"/>
      <c r="H22" s="571"/>
      <c r="I22" s="571"/>
      <c r="J22" s="571"/>
      <c r="K22" s="571"/>
      <c r="L22" s="571"/>
      <c r="M22" s="571"/>
      <c r="N22" s="571"/>
      <c r="O22" s="571"/>
      <c r="P22" s="572"/>
      <c r="Q22" s="63"/>
      <c r="R22" s="63"/>
      <c r="S22" s="63"/>
      <c r="T22" s="63"/>
      <c r="U22" s="63"/>
      <c r="V22" s="63"/>
      <c r="W22" s="63"/>
      <c r="X22" s="63"/>
      <c r="Y22" s="63"/>
      <c r="Z22" s="63"/>
    </row>
    <row r="23" spans="1:26" ht="18" customHeight="1">
      <c r="A23" s="562"/>
      <c r="B23" s="533"/>
      <c r="C23" s="530" t="inlineStr">
        <is>
          <t>材料证明书：●要求（泵壳、叶轮、轴）    材料力学报告：○要求（体/盖/轮、轴）   硬度报告：●要求（口环 ）  热处理报告：○要求（体/盖/轮、轴）</t>
        </is>
      </c>
      <c r="D23" s="526"/>
      <c r="E23" s="526"/>
      <c r="F23" s="526"/>
      <c r="G23" s="526"/>
      <c r="H23" s="526"/>
      <c r="I23" s="526"/>
      <c r="J23" s="526"/>
      <c r="K23" s="526"/>
      <c r="L23" s="526"/>
      <c r="M23" s="526"/>
      <c r="N23" s="526"/>
      <c r="O23" s="526"/>
      <c r="P23" s="531"/>
    </row>
    <row r="24" spans="1:26" ht="18" customHeight="1">
      <c r="A24" s="562"/>
      <c r="B24" s="533"/>
      <c r="C24" s="248" t="s">
        <v>287</v>
      </c>
      <c r="D24" s="558" t="inlineStr">
        <is>
          <t>○着色探伤PT（体/盖/轮）                  ○超声波探伤UT（轴）  ●磁粉探伤（铸件）  ●液体渗透检测（铸件）                          备注：</t>
        </is>
      </c>
      <c r="E24" s="559"/>
      <c r="F24" s="559"/>
      <c r="G24" s="559"/>
      <c r="H24" s="559"/>
      <c r="I24" s="559"/>
      <c r="J24" s="559"/>
      <c r="K24" s="559"/>
      <c r="L24" s="559"/>
      <c r="M24" s="559"/>
      <c r="N24" s="559"/>
      <c r="O24" s="559"/>
      <c r="P24" s="560"/>
    </row>
    <row r="25" spans="1:26" ht="18" customHeight="1">
      <c r="A25" s="562"/>
      <c r="B25" s="533"/>
      <c r="C25" s="248" t="s">
        <v>288</v>
      </c>
      <c r="D25" s="558" t="inlineStr">
        <is>
          <t>○着色探伤PT（排液 ）  ●磁粉探伤（接头焊缝）  ●液体着色渗透（接头焊缝）                            备注：</t>
        </is>
      </c>
      <c r="E25" s="559"/>
      <c r="F25" s="559"/>
      <c r="G25" s="559"/>
      <c r="H25" s="559"/>
      <c r="I25" s="559"/>
      <c r="J25" s="559"/>
      <c r="K25" s="559"/>
      <c r="L25" s="559"/>
      <c r="M25" s="559"/>
      <c r="N25" s="559"/>
      <c r="O25" s="559"/>
      <c r="P25" s="560"/>
    </row>
    <row r="26" spans="1:26" ht="18" customHeight="1">
      <c r="A26" s="563"/>
      <c r="B26" s="534"/>
      <c r="C26" s="546" t="s">
        <v>289</v>
      </c>
      <c r="D26" s="547"/>
      <c r="E26" s="547"/>
      <c r="F26" s="547"/>
      <c r="G26" s="547"/>
      <c r="H26" s="547"/>
      <c r="I26" s="547"/>
      <c r="J26" s="547"/>
      <c r="K26" s="547"/>
      <c r="L26" s="547"/>
      <c r="M26" s="547"/>
      <c r="N26" s="547"/>
      <c r="O26" s="547"/>
      <c r="P26" s="548"/>
    </row>
    <row r="27" spans="1:26" ht="75.50" customHeight="1">
      <c r="A27" s="564">
        <v>7</v>
      </c>
      <c r="B27" s="537" t="s">
        <v>290</v>
      </c>
      <c r="C27" s="917" t="inlineStr">
        <is>
          <t xml:space="preserve">●整 机  ○泵 头  ●底 座  ●驱动机  ●联轴器  ○护罩     ○（所有）配对法兰（○锻 ○铸 ○法兰间密封垫 ○双头螺柱、螺母、平垫）   ●地脚螺栓、螺母、垫片（包括地脚螺栓、螺母、垫片及垫铁组等）   其他供货件具体明细：○安全阀（最小流量阀）  ○接线箱   ○测振  ○测温仪表   ○操作柱等详细列出；  ●护罩（无火花护罩）  ●（所有）配对法兰（带螺栓、螺母、垫片等）  ●接线箱（电机接线盒，带防爆密封接头，铠装电缆进线；仪表接线盒）
其他供货件具体明细补充：机械密封及其配套系统（包括储液罐、冷却器、过滤器、孔板、管线、一次仪表等）；底座范围内的所有冷却水管线、密封冲洗管线；最小流量孔板、暖泵孔板（如果需要）；随机备品备件；安装和维修专用工具；完整的技术资料</t>
        </is>
      </c>
      <c r="D27" s="526"/>
      <c r="E27" s="526"/>
      <c r="F27" s="526"/>
      <c r="G27" s="526"/>
      <c r="H27" s="526"/>
      <c r="I27" s="526"/>
      <c r="J27" s="526"/>
      <c r="K27" s="526"/>
      <c r="L27" s="526"/>
      <c r="M27" s="526"/>
      <c r="N27" s="526"/>
      <c r="O27" s="526"/>
      <c r="P27" s="531"/>
    </row>
    <row r="28" spans="1:26" ht="27.9" customHeight="1">
      <c r="A28" s="564"/>
      <c r="B28" s="537"/>
      <c r="C28" s="249" t="s">
        <v>291</v>
      </c>
      <c r="D28" s="549" t="inlineStr">
        <is>
          <t>每个位号的离心泵组配置随机备品备件各1套</t>
        </is>
      </c>
      <c r="E28" s="550"/>
      <c r="F28" s="550"/>
      <c r="G28" s="550"/>
      <c r="H28" s="550"/>
      <c r="I28" s="550"/>
      <c r="J28" s="550"/>
      <c r="K28" s="550"/>
      <c r="L28" s="550"/>
      <c r="M28" s="550"/>
      <c r="N28" s="550"/>
      <c r="O28" s="550"/>
      <c r="P28" s="551"/>
    </row>
    <row r="29" spans="1:26" ht="18" customHeight="1">
      <c r="A29" s="564"/>
      <c r="B29" s="537"/>
      <c r="C29" s="249" t="s">
        <v>292</v>
      </c>
      <c r="D29" s="552"/>
      <c r="E29" s="553"/>
      <c r="F29" s="553"/>
      <c r="G29" s="553"/>
      <c r="H29" s="553"/>
      <c r="I29" s="553"/>
      <c r="J29" s="553"/>
      <c r="K29" s="553"/>
      <c r="L29" s="553"/>
      <c r="M29" s="553"/>
      <c r="N29" s="553"/>
      <c r="O29" s="553"/>
      <c r="P29" s="554"/>
    </row>
    <row r="30" spans="1:26" ht="46.50" customHeight="1">
      <c r="A30" s="52">
        <v>8</v>
      </c>
      <c r="B30" s="53" t="s">
        <v>293</v>
      </c>
      <c r="C30" s="918" t="inlineStr">
        <is>
          <t xml:space="preserve">●装箱单 ○合格证 ●说明书 ●实验报告 ○检测报告 ○所有外购件合格证（包括温度表、压力表、阀门等进口件例外）  ○项目经理审核 （重点项目） 
备注：泵组总装配图及主要部件图、冷却水系统管道及仪表控制流程图、基础图、接管表、泵组报警及联锁逻辑框图、仪表管路图及自控设备规格表与报警连锁项目一览表、就地盘盘面和架装仪表布置图、辅助设备单体图、泵进出口法兰允许所受的力和力矩、泵组水电汽气消耗指标、易损件图、备品备件清单、专用工具清单及其它常规的出厂随机资料</t>
        </is>
      </c>
      <c r="D30" s="536"/>
      <c r="E30" s="536"/>
      <c r="F30" s="536"/>
      <c r="G30" s="536"/>
      <c r="H30" s="536"/>
      <c r="I30" s="536"/>
      <c r="J30" s="536"/>
      <c r="K30" s="536"/>
      <c r="L30" s="536"/>
      <c r="M30" s="536"/>
      <c r="N30" s="536"/>
      <c r="O30" s="536"/>
      <c r="P30" s="556"/>
    </row>
    <row r="31" spans="1:26" ht="29.1" customHeight="1">
      <c r="A31" s="54">
        <v>9</v>
      </c>
      <c r="B31" s="55" t="s">
        <v>294</v>
      </c>
      <c r="C31" s="530" t="inlineStr">
        <is>
          <t>○防腐漆-F（F1-国内 ）</t>
        </is>
      </c>
      <c r="D31" s="526"/>
      <c r="E31" s="526"/>
      <c r="F31" s="526"/>
      <c r="G31" s="526"/>
      <c r="H31" s="526"/>
      <c r="I31" s="557"/>
      <c r="J31" s="527"/>
      <c r="K31" s="528"/>
      <c r="L31" s="528"/>
      <c r="M31" s="528"/>
      <c r="N31" s="528"/>
      <c r="O31" s="528"/>
      <c r="P31" s="535"/>
    </row>
    <row r="32" spans="1:26" ht="18" customHeight="1">
      <c r="A32" s="54">
        <v>10</v>
      </c>
      <c r="B32" s="55" t="s">
        <v>295</v>
      </c>
      <c r="C32" s="544" t="inlineStr">
        <is>
          <t>●国内           ○国外（是否熏蒸）        ○简易（底排+防雨布）</t>
        </is>
      </c>
      <c r="D32" s="545"/>
      <c r="E32" s="545"/>
      <c r="F32" s="545"/>
      <c r="G32" s="545"/>
      <c r="H32" s="545"/>
      <c r="I32" s="545"/>
      <c r="J32" s="546" t="inlineStr">
        <is>
          <t>其他要求</t>
        </is>
      </c>
      <c r="K32" s="547"/>
      <c r="L32" s="547"/>
      <c r="M32" s="547"/>
      <c r="N32" s="547"/>
      <c r="O32" s="547"/>
      <c r="P32" s="548"/>
    </row>
    <row r="33" spans="1:16" ht="18" customHeight="1">
      <c r="A33" s="54">
        <v>11</v>
      </c>
      <c r="B33" s="55" t="s">
        <v>296</v>
      </c>
      <c r="C33" s="546" t="inlineStr">
        <is>
          <t>○用户自提   ○我公司发货</t>
        </is>
      </c>
      <c r="D33" s="547"/>
      <c r="E33" s="547"/>
      <c r="F33" s="547"/>
      <c r="G33" s="547"/>
      <c r="H33" s="547"/>
      <c r="I33" s="547"/>
      <c r="J33" s="547"/>
      <c r="K33" s="547"/>
      <c r="L33" s="547"/>
      <c r="M33" s="547"/>
      <c r="N33" s="547"/>
      <c r="O33" s="547"/>
      <c r="P33" s="548"/>
    </row>
    <row r="34" spans="1:16" ht="18" customHeight="1">
      <c r="A34" s="56">
        <v>12</v>
      </c>
      <c r="B34" s="57" t="s">
        <v>297</v>
      </c>
      <c r="C34" s="568" t="inlineStr">
        <is>
          <t>○铁路            ○公路           ○轮渡            ○航空</t>
        </is>
      </c>
      <c r="D34" s="569"/>
      <c r="E34" s="569"/>
      <c r="F34" s="569"/>
      <c r="G34" s="569"/>
      <c r="H34" s="569"/>
      <c r="I34" s="569"/>
      <c r="J34" s="568" t="s">
        <v>298</v>
      </c>
      <c r="K34" s="569"/>
      <c r="L34" s="569"/>
      <c r="M34" s="569"/>
      <c r="N34" s="569"/>
      <c r="O34" s="569"/>
      <c r="P34" s="570"/>
    </row>
    <row r="35" spans="1:16" ht="1.5" customHeight="1">
      <c r="D35" s="567"/>
      <c r="E35" s="567"/>
      <c r="F35" s="567"/>
      <c r="G35" s="567"/>
      <c r="H35" s="567"/>
      <c r="I35" s="567"/>
      <c r="J35" s="567"/>
      <c r="K35" s="567"/>
      <c r="L35" s="567"/>
      <c r="M35" s="567"/>
      <c r="N35" s="567"/>
      <c r="O35" s="567"/>
      <c r="P35" s="567"/>
    </row>
    <row r="36" spans="1:16">
      <c r="I36" s="27" t="s">
        <v>183</v>
      </c>
    </row>
    <row r="39" spans="1:16">
      <c r="C39" s="58"/>
    </row>
    <row r="40" spans="1:16">
      <c r="C40" s="58"/>
    </row>
    <row r="41" spans="1:16">
      <c r="D41" s="59"/>
      <c r="E41" s="59"/>
      <c r="F41" s="59"/>
      <c r="G41" s="59"/>
      <c r="H41" s="59"/>
      <c r="I41" s="59"/>
      <c r="J41" s="59"/>
      <c r="K41" s="59"/>
      <c r="L41" s="59"/>
      <c r="M41" s="59"/>
      <c r="N41" s="59"/>
      <c r="O41" s="59"/>
    </row>
    <row r="42" spans="1:16">
      <c r="D42" s="59"/>
      <c r="E42" s="59"/>
      <c r="F42" s="59"/>
      <c r="G42" s="59"/>
      <c r="H42" s="59"/>
      <c r="I42" s="59"/>
      <c r="J42" s="59"/>
      <c r="K42" s="59"/>
      <c r="L42" s="59"/>
      <c r="M42" s="59"/>
      <c r="N42" s="59"/>
      <c r="O42" s="59"/>
    </row>
    <row r="43" spans="1:16">
      <c r="D43" s="59"/>
      <c r="E43" s="59"/>
      <c r="F43" s="59"/>
      <c r="G43" s="59"/>
      <c r="H43" s="59"/>
      <c r="I43" s="59"/>
      <c r="J43" s="59"/>
      <c r="K43" s="59"/>
      <c r="L43" s="59"/>
      <c r="M43" s="59"/>
      <c r="N43" s="59"/>
      <c r="O43" s="59"/>
    </row>
    <row r="44" spans="1:16" ht="17.25" customHeight="1">
      <c r="D44" s="59"/>
      <c r="E44" s="565"/>
      <c r="F44" s="565"/>
      <c r="G44" s="60"/>
      <c r="H44" s="61"/>
      <c r="I44" s="61"/>
      <c r="J44" s="61"/>
      <c r="K44" s="61"/>
      <c r="L44" s="61"/>
      <c r="M44" s="59"/>
      <c r="N44" s="59"/>
      <c r="O44" s="59"/>
    </row>
    <row r="45" spans="1:16" ht="17.25" customHeight="1">
      <c r="D45" s="59"/>
      <c r="E45" s="565"/>
      <c r="F45" s="565"/>
      <c r="G45" s="60"/>
      <c r="H45" s="61"/>
      <c r="I45" s="61"/>
      <c r="J45" s="61"/>
      <c r="K45" s="61"/>
      <c r="L45" s="61"/>
      <c r="M45" s="59"/>
      <c r="N45" s="59"/>
      <c r="O45" s="59"/>
    </row>
    <row r="46" spans="1:16" ht="17.25" customHeight="1">
      <c r="D46" s="59"/>
      <c r="E46" s="565"/>
      <c r="F46" s="565"/>
      <c r="G46" s="60"/>
      <c r="H46" s="61"/>
      <c r="I46" s="61"/>
      <c r="J46" s="61"/>
      <c r="K46" s="61"/>
      <c r="L46" s="61"/>
      <c r="M46" s="59"/>
      <c r="N46" s="59"/>
      <c r="O46" s="59"/>
    </row>
    <row r="47" spans="1:16" ht="17.25" customHeight="1">
      <c r="D47" s="59"/>
      <c r="E47" s="565"/>
      <c r="F47" s="565"/>
      <c r="G47" s="60"/>
      <c r="H47" s="61"/>
      <c r="I47" s="61"/>
      <c r="J47" s="61"/>
      <c r="K47" s="61"/>
      <c r="L47" s="61"/>
      <c r="M47" s="59"/>
      <c r="N47" s="59"/>
      <c r="O47" s="59"/>
    </row>
    <row r="48" spans="1:16" ht="17.25" customHeight="1">
      <c r="D48" s="59"/>
      <c r="E48" s="565"/>
      <c r="F48" s="565"/>
      <c r="G48" s="60"/>
      <c r="H48" s="61"/>
      <c r="I48" s="61"/>
      <c r="J48" s="61"/>
      <c r="K48" s="61"/>
      <c r="L48" s="61"/>
      <c r="M48" s="59"/>
      <c r="N48" s="59"/>
      <c r="O48" s="59"/>
    </row>
    <row r="49" spans="4:15" ht="17.25" customHeight="1">
      <c r="D49" s="59"/>
      <c r="E49" s="565"/>
      <c r="F49" s="565"/>
      <c r="G49" s="60"/>
      <c r="H49" s="61"/>
      <c r="I49" s="61"/>
      <c r="J49" s="61"/>
      <c r="K49" s="61"/>
      <c r="L49" s="61"/>
      <c r="M49" s="59"/>
      <c r="N49" s="59"/>
      <c r="O49" s="59"/>
    </row>
    <row r="50" spans="4:15" ht="17.25" customHeight="1">
      <c r="D50" s="59"/>
      <c r="E50" s="565"/>
      <c r="F50" s="565"/>
      <c r="G50" s="60"/>
      <c r="H50" s="61"/>
      <c r="I50" s="61"/>
      <c r="J50" s="61"/>
      <c r="K50" s="61"/>
      <c r="L50" s="61"/>
      <c r="M50" s="59"/>
      <c r="N50" s="59"/>
      <c r="O50" s="59"/>
    </row>
    <row r="51" spans="4:15">
      <c r="D51" s="59"/>
      <c r="E51" s="59"/>
      <c r="F51" s="59"/>
      <c r="G51" s="59"/>
      <c r="H51" s="59"/>
      <c r="I51" s="59"/>
      <c r="J51" s="59"/>
      <c r="K51" s="59"/>
      <c r="L51" s="59"/>
      <c r="M51" s="59"/>
      <c r="N51" s="59"/>
      <c r="O51" s="59"/>
    </row>
    <row r="52" spans="4:15">
      <c r="D52" s="59"/>
      <c r="E52" s="59"/>
      <c r="F52" s="59"/>
      <c r="G52" s="59"/>
      <c r="H52" s="59"/>
      <c r="I52" s="59"/>
      <c r="J52" s="59"/>
      <c r="K52" s="59"/>
      <c r="L52" s="59"/>
      <c r="M52" s="59"/>
      <c r="N52" s="59"/>
      <c r="O52" s="59"/>
    </row>
    <row r="53" spans="4:15">
      <c r="D53" s="59"/>
      <c r="E53" s="59"/>
      <c r="F53" s="59"/>
      <c r="G53" s="59"/>
      <c r="H53" s="59"/>
      <c r="I53" s="59"/>
      <c r="J53" s="59"/>
      <c r="K53" s="59"/>
      <c r="L53" s="59"/>
      <c r="M53" s="59"/>
      <c r="N53" s="59"/>
      <c r="O53" s="59"/>
    </row>
    <row r="54" spans="4:15">
      <c r="D54" s="59"/>
      <c r="E54" s="59"/>
      <c r="F54" s="59"/>
      <c r="G54" s="59"/>
      <c r="H54" s="59"/>
      <c r="I54" s="59"/>
      <c r="J54" s="59"/>
      <c r="K54" s="59"/>
      <c r="L54" s="59"/>
      <c r="M54" s="59"/>
      <c r="N54" s="59"/>
      <c r="O54" s="59"/>
    </row>
  </sheetData>
  <sheetProtection formatCells="0" formatColumns="0" formatRows="0" insertColumns="0" insertRows="0" insertHyperlinks="0" deleteColumns="0" deleteRows="0" sort="0" autoFilter="0" pivotTables="0"/>
  <mergeCells count="69">
    <mergeCell ref="A27:A29"/>
    <mergeCell ref="E44:F46"/>
    <mergeCell ref="E47:F50"/>
    <mergeCell ref="S7:W9"/>
    <mergeCell ref="J8:P9"/>
    <mergeCell ref="J10:P11"/>
    <mergeCell ref="J12:P13"/>
    <mergeCell ref="D35:P35"/>
    <mergeCell ref="C34:I34"/>
    <mergeCell ref="J34:P34"/>
    <mergeCell ref="J19:P19"/>
    <mergeCell ref="D20:P20"/>
    <mergeCell ref="D21:P21"/>
    <mergeCell ref="D22:P22"/>
    <mergeCell ref="D16:I16"/>
    <mergeCell ref="J16:P16"/>
    <mergeCell ref="B8:B9"/>
    <mergeCell ref="B10:B11"/>
    <mergeCell ref="B12:B13"/>
    <mergeCell ref="B14:B26"/>
    <mergeCell ref="A4:A6"/>
    <mergeCell ref="A8:A11"/>
    <mergeCell ref="A12:A13"/>
    <mergeCell ref="A14:A26"/>
    <mergeCell ref="B27:B29"/>
    <mergeCell ref="J4:P5"/>
    <mergeCell ref="C32:I32"/>
    <mergeCell ref="J32:P32"/>
    <mergeCell ref="C33:P33"/>
    <mergeCell ref="D28:P28"/>
    <mergeCell ref="D29:P29"/>
    <mergeCell ref="C30:P30"/>
    <mergeCell ref="C31:I31"/>
    <mergeCell ref="J31:P31"/>
    <mergeCell ref="C23:P23"/>
    <mergeCell ref="D24:P24"/>
    <mergeCell ref="D25:P25"/>
    <mergeCell ref="C26:P26"/>
    <mergeCell ref="C27:P27"/>
    <mergeCell ref="D19:I19"/>
    <mergeCell ref="D11:I11"/>
    <mergeCell ref="D12:I12"/>
    <mergeCell ref="J17:P17"/>
    <mergeCell ref="D18:I18"/>
    <mergeCell ref="J18:P18"/>
    <mergeCell ref="D13:I13"/>
    <mergeCell ref="D14:I14"/>
    <mergeCell ref="J14:P14"/>
    <mergeCell ref="D15:I15"/>
    <mergeCell ref="J15:P15"/>
    <mergeCell ref="D17:I17"/>
    <mergeCell ref="D7:I7"/>
    <mergeCell ref="J7:P7"/>
    <mergeCell ref="D8:I8"/>
    <mergeCell ref="D9:I9"/>
    <mergeCell ref="D10:I10"/>
    <mergeCell ref="Q1:Q6"/>
    <mergeCell ref="A1:B1"/>
    <mergeCell ref="G1:K1"/>
    <mergeCell ref="O1:P1"/>
    <mergeCell ref="C2:P2"/>
    <mergeCell ref="D3:F3"/>
    <mergeCell ref="G3:I3"/>
    <mergeCell ref="J3:P3"/>
    <mergeCell ref="D4:I4"/>
    <mergeCell ref="D5:I5"/>
    <mergeCell ref="D6:I6"/>
    <mergeCell ref="J6:P6"/>
    <mergeCell ref="B4:B6"/>
  </mergeCells>
  <phoneticPr fontId="58" type="noConversion"/>
  <printOptions horizontalCentered="1"/>
  <pageMargins left="7.8740157480315001E-2" right="7.8740157480315001E-2" top="7.8740157480315001E-2" bottom="7.8740157480315001E-2" header="0.19" footer="0.16"/>
  <pageSetup paperSize="9" orientation="landscape" r:id="rId1" fitToWidth="1" fitToHeight="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Z34"/>
  <sheetViews>
    <sheetView tabSelected="1" view="pageBreakPreview" zoomScale="70" zoomScaleNormal="80" zoomScaleSheetLayoutView="70" workbookViewId="0">
      <selection activeCell="A13" sqref="A13:Q13"/>
    </sheetView>
  </sheetViews>
  <sheetFormatPr defaultColWidth="9" defaultRowHeight="16.8"/>
  <cols>
    <col min="1" max="1" width="4.19921875" style="27" customWidth="1"/>
    <col min="2" max="2" width="13.69921875" style="27" customWidth="1"/>
    <col min="3" max="3" width="17" style="25" customWidth="1"/>
    <col min="4" max="4" width="13.5" style="27" customWidth="1"/>
    <col min="5" max="5" width="15.8984375" style="27" customWidth="1"/>
    <col min="6" max="6" width="11.8984375" style="27" customWidth="1"/>
    <col min="7" max="7" width="14.5" style="27" customWidth="1"/>
    <col min="8" max="9" width="10.8984375" style="27" customWidth="1"/>
    <col min="10" max="10" width="13.59765625" style="27" customWidth="1"/>
    <col min="11" max="11" width="11.8984375" style="27" customWidth="1"/>
    <col min="12" max="12" width="8.09765625" style="27" customWidth="1"/>
    <col min="13" max="13" width="9" style="27" customWidth="1"/>
    <col min="14" max="15" width="15.09765625" style="27" customWidth="1"/>
    <col min="16" max="16" width="13.09765625" style="27" customWidth="1"/>
    <col min="17" max="17" width="15.59765625" style="27" customWidth="1"/>
    <col min="18" max="18" width="23.3984375" style="27" customWidth="1"/>
    <col min="19" max="16380" width="9" style="27"/>
  </cols>
  <sheetData>
    <row r="1" spans="1:18" ht="0.9" customHeight="1"/>
    <row r="2" spans="1:18" ht="0.9" customHeight="1"/>
    <row r="3" spans="1:18" s="36" customFormat="1" ht="22.5" customHeight="1">
      <c r="A3" s="573" t="s">
        <v>2</v>
      </c>
      <c r="B3" s="573"/>
      <c r="C3" s="574">
        <f>IF('选型表'!J2="","",'选型表'!J2)</f>
      </c>
      <c r="D3" s="574"/>
      <c r="E3" s="45"/>
      <c r="F3" s="45"/>
      <c r="G3" s="45"/>
      <c r="H3" s="573"/>
      <c r="I3" s="573"/>
      <c r="J3" s="573"/>
      <c r="K3" s="573"/>
      <c r="L3" s="573"/>
      <c r="M3" s="46"/>
      <c r="N3" s="46"/>
      <c r="O3" s="46"/>
      <c r="P3" s="46"/>
      <c r="Q3" s="46"/>
      <c r="R3" s="462" t="s">
        <v>299</v>
      </c>
    </row>
    <row r="4" spans="1:18" s="37" customFormat="1" ht="44.1" customHeight="1">
      <c r="A4" s="575" t="s">
        <v>300</v>
      </c>
      <c r="B4" s="575"/>
      <c r="C4" s="575"/>
      <c r="D4" s="575"/>
      <c r="E4" s="575"/>
      <c r="F4" s="575"/>
      <c r="G4" s="575"/>
      <c r="H4" s="575"/>
      <c r="I4" s="575"/>
      <c r="J4" s="575"/>
      <c r="K4" s="575"/>
      <c r="L4" s="575"/>
      <c r="M4" s="575"/>
      <c r="N4" s="575"/>
      <c r="O4" s="575"/>
      <c r="P4" s="575"/>
      <c r="Q4" s="575"/>
      <c r="R4" s="462"/>
    </row>
    <row r="5" spans="1:18" s="38" customFormat="1" ht="30" customHeight="1">
      <c r="A5" s="585" t="s">
        <v>40</v>
      </c>
      <c r="B5" s="576" t="s">
        <v>301</v>
      </c>
      <c r="C5" s="588" t="s">
        <v>302</v>
      </c>
      <c r="D5" s="590" t="s">
        <v>303</v>
      </c>
      <c r="E5" s="591" t="s">
        <v>304</v>
      </c>
      <c r="F5" s="591" t="s">
        <v>305</v>
      </c>
      <c r="G5" s="591" t="s">
        <v>306</v>
      </c>
      <c r="H5" s="576" t="s">
        <v>307</v>
      </c>
      <c r="I5" s="576"/>
      <c r="J5" s="576"/>
      <c r="K5" s="576"/>
      <c r="L5" s="576"/>
      <c r="M5" s="576"/>
      <c r="N5" s="576"/>
      <c r="O5" s="576"/>
      <c r="P5" s="576"/>
      <c r="Q5" s="592" t="s">
        <v>80</v>
      </c>
      <c r="R5" s="462"/>
    </row>
    <row r="6" spans="1:18" s="38" customFormat="1" ht="30" customHeight="1">
      <c r="A6" s="585"/>
      <c r="B6" s="576"/>
      <c r="C6" s="588"/>
      <c r="D6" s="590"/>
      <c r="E6" s="591"/>
      <c r="F6" s="591"/>
      <c r="G6" s="591"/>
      <c r="H6" s="577" t="s">
        <v>308</v>
      </c>
      <c r="I6" s="578"/>
      <c r="J6" s="578"/>
      <c r="K6" s="579"/>
      <c r="L6" s="580" t="s">
        <v>309</v>
      </c>
      <c r="M6" s="580"/>
      <c r="N6" s="580"/>
      <c r="O6" s="580"/>
      <c r="P6" s="580"/>
      <c r="Q6" s="592"/>
      <c r="R6" s="462"/>
    </row>
    <row r="7" spans="1:18" s="38" customFormat="1" ht="53.1" customHeight="1">
      <c r="A7" s="586"/>
      <c r="B7" s="587"/>
      <c r="C7" s="589"/>
      <c r="D7" s="580"/>
      <c r="E7" s="590"/>
      <c r="F7" s="590"/>
      <c r="G7" s="590"/>
      <c r="H7" s="254" t="s">
        <v>310</v>
      </c>
      <c r="I7" s="254" t="s">
        <v>311</v>
      </c>
      <c r="J7" s="254" t="s">
        <v>312</v>
      </c>
      <c r="K7" s="254" t="s">
        <v>313</v>
      </c>
      <c r="L7" s="254" t="s">
        <v>314</v>
      </c>
      <c r="M7" s="254" t="s">
        <v>315</v>
      </c>
      <c r="N7" s="254" t="s">
        <v>316</v>
      </c>
      <c r="O7" s="254" t="s">
        <v>317</v>
      </c>
      <c r="P7" s="28" t="s">
        <v>318</v>
      </c>
      <c r="Q7" s="593"/>
      <c r="R7" s="462"/>
    </row>
    <row r="8" spans="1:18" s="39" customFormat="1" ht="63.75" customHeight="1">
      <c r="A8" s="40">
        <v>1</v>
      </c>
      <c r="B8" s="255" t="s">
        <v>319</v>
      </c>
      <c r="C8" s="250"/>
      <c r="D8" s="245"/>
      <c r="E8" s="245"/>
      <c r="F8" s="245"/>
      <c r="G8" s="245"/>
      <c r="H8" s="251"/>
      <c r="I8" s="251"/>
      <c r="J8" s="251"/>
      <c r="K8" s="251"/>
      <c r="L8" s="253"/>
      <c r="M8" s="253"/>
      <c r="N8" s="253"/>
      <c r="O8" s="253"/>
      <c r="P8" s="42"/>
      <c r="Q8" s="44"/>
      <c r="R8" s="462"/>
    </row>
    <row r="9" spans="1:18" s="39" customFormat="1" ht="66.75" customHeight="1">
      <c r="A9" s="40">
        <v>2</v>
      </c>
      <c r="B9" s="255" t="s">
        <v>320</v>
      </c>
      <c r="C9" s="250"/>
      <c r="D9" s="245"/>
      <c r="E9" s="245"/>
      <c r="F9" s="245"/>
      <c r="G9" s="245"/>
      <c r="H9" s="251"/>
      <c r="I9" s="245"/>
      <c r="J9" s="245"/>
      <c r="K9" s="245"/>
      <c r="L9" s="253"/>
      <c r="M9" s="253"/>
      <c r="N9" s="253"/>
      <c r="O9" s="253"/>
      <c r="P9" s="43"/>
      <c r="Q9" s="44"/>
    </row>
    <row r="10" spans="1:18" s="39" customFormat="1" ht="37.80" customHeight="1">
      <c r="A10" s="40">
        <v>3</v>
      </c>
      <c r="B10" s="255" t="s">
        <v>321</v>
      </c>
      <c r="C10" s="250"/>
      <c r="D10" s="245"/>
      <c r="E10" s="245"/>
      <c r="F10" s="245"/>
      <c r="G10" s="245"/>
      <c r="H10" s="253"/>
      <c r="I10" s="253"/>
      <c r="J10" s="253"/>
      <c r="K10" s="253"/>
      <c r="L10" s="245"/>
      <c r="M10" s="251"/>
      <c r="N10" s="919" t="inlineStr">
        <is>
          <t>Ex d IIB T4 / Ex d IIC T4</t>
        </is>
      </c>
      <c r="O10" s="253"/>
      <c r="P10" s="43"/>
      <c r="Q10" s="44"/>
    </row>
    <row r="11" spans="1:18" s="39" customFormat="1" ht="37.80" customHeight="1">
      <c r="A11" s="40">
        <v>4</v>
      </c>
      <c r="B11" s="255" t="s">
        <v>322</v>
      </c>
      <c r="C11" s="250"/>
      <c r="D11" s="245"/>
      <c r="E11" s="245"/>
      <c r="F11" s="245"/>
      <c r="G11" s="245"/>
      <c r="H11" s="253"/>
      <c r="I11" s="253"/>
      <c r="J11" s="253"/>
      <c r="K11" s="253"/>
      <c r="L11" s="251"/>
      <c r="M11" s="252" t="inlineStr">
        <is>
          <t>4～20mA</t>
        </is>
      </c>
      <c r="N11" s="920" t="inlineStr">
        <is>
          <t>Ex d IIB T4 / Ex d IIC T4</t>
        </is>
      </c>
      <c r="O11" s="252"/>
      <c r="P11" s="42"/>
      <c r="Q11" s="44"/>
    </row>
    <row r="12" spans="1:18" s="37" customFormat="1" ht="29.1" customHeight="1">
      <c r="A12" s="581" t="inlineStr">
        <is>
          <t>5、仪表资料要求、认证要求：应表明控制元件和仪表规格、电气接头规格、报警连锁整定值等</t>
        </is>
      </c>
      <c r="B12" s="582"/>
      <c r="C12" s="582"/>
      <c r="D12" s="582"/>
      <c r="E12" s="582"/>
      <c r="F12" s="582"/>
      <c r="G12" s="582"/>
      <c r="H12" s="582"/>
      <c r="I12" s="582"/>
      <c r="J12" s="582"/>
      <c r="K12" s="582"/>
      <c r="L12" s="582"/>
      <c r="M12" s="582"/>
      <c r="N12" s="582"/>
      <c r="O12" s="582"/>
      <c r="P12" s="582"/>
      <c r="Q12" s="583"/>
    </row>
    <row r="13" spans="1:18" s="37" customFormat="1" ht="23.25" customHeight="1">
      <c r="A13" s="906" t="inlineStr">
        <is>
          <t>6、海拔高度/大气压，环境温度，使用环境：海拔高度/大气压：年平均气压101.46KPa(abs)，极端最高101.86KPa(abs)，极端最低99.86KPa(abs)；环境温度：-19.2℃ ~ 39.4℃。</t>
        </is>
      </c>
      <c r="B13" s="906"/>
      <c r="C13" s="906"/>
      <c r="D13" s="906"/>
      <c r="E13" s="906"/>
      <c r="F13" s="906"/>
      <c r="G13" s="906"/>
      <c r="H13" s="906"/>
      <c r="I13" s="906"/>
      <c r="J13" s="906"/>
      <c r="K13" s="906"/>
      <c r="L13" s="906"/>
      <c r="M13" s="906"/>
      <c r="N13" s="906"/>
      <c r="O13" s="906"/>
      <c r="P13" s="906"/>
      <c r="Q13" s="906"/>
    </row>
    <row r="14" spans="1:18" s="38" customFormat="1">
      <c r="C14" s="41"/>
    </row>
    <row r="15" spans="1:18" s="38" customFormat="1">
      <c r="C15" s="41"/>
    </row>
    <row r="16" spans="1:18" s="38" customFormat="1">
      <c r="C16" s="41"/>
    </row>
    <row r="17" spans="2:16" s="38" customFormat="1">
      <c r="B17" s="584"/>
      <c r="C17" s="584"/>
      <c r="D17" s="584"/>
      <c r="E17" s="584"/>
      <c r="F17" s="584"/>
      <c r="G17" s="584"/>
      <c r="H17" s="584"/>
      <c r="I17" s="584"/>
      <c r="J17" s="584"/>
      <c r="K17" s="584"/>
      <c r="L17" s="584"/>
      <c r="M17" s="584"/>
      <c r="N17" s="584"/>
      <c r="O17" s="584"/>
      <c r="P17" s="584"/>
    </row>
    <row r="18" spans="2:16" s="38" customFormat="1">
      <c r="C18" s="41"/>
    </row>
    <row r="19" spans="2:16" s="38" customFormat="1">
      <c r="C19" s="41"/>
    </row>
    <row r="20" spans="2:16" s="38" customFormat="1">
      <c r="C20" s="41"/>
    </row>
    <row r="21" spans="2:16" s="38" customFormat="1">
      <c r="C21" s="41"/>
    </row>
    <row r="22" spans="2:16" s="38" customFormat="1">
      <c r="C22" s="41"/>
    </row>
    <row r="23" spans="2:16" s="38" customFormat="1">
      <c r="C23" s="41"/>
    </row>
    <row r="24" spans="2:16" s="38" customFormat="1">
      <c r="C24" s="41"/>
    </row>
    <row r="25" spans="2:16" s="38" customFormat="1">
      <c r="C25" s="41"/>
    </row>
    <row r="26" spans="2:16" s="38" customFormat="1">
      <c r="C26" s="41"/>
    </row>
    <row r="27" spans="2:16" s="38" customFormat="1">
      <c r="C27" s="41"/>
    </row>
    <row r="28" spans="2:16" s="38" customFormat="1">
      <c r="C28" s="41"/>
    </row>
    <row r="29" spans="2:16" s="38" customFormat="1">
      <c r="C29" s="41"/>
    </row>
    <row r="30" spans="2:16" s="38" customFormat="1">
      <c r="C30" s="41"/>
    </row>
    <row r="31" spans="2:16" s="38" customFormat="1">
      <c r="C31" s="41"/>
    </row>
    <row r="32" spans="2:16" s="38" customFormat="1">
      <c r="C32" s="41"/>
    </row>
    <row r="33" spans="3:3" s="38" customFormat="1">
      <c r="C33" s="41"/>
    </row>
    <row r="34" spans="3:3" s="38" customFormat="1">
      <c r="C34" s="41"/>
    </row>
  </sheetData>
  <sheetProtection formatCells="0" formatColumns="0" formatRows="0" insertColumns="0" insertRows="0" insertHyperlinks="0" deleteColumns="0" deleteRows="0" sort="0" autoFilter="0" pivotTables="0"/>
  <mergeCells count="19">
    <mergeCell ref="A12:Q12"/>
    <mergeCell ref="A13:Q13"/>
    <mergeCell ref="B17:P17"/>
    <mergeCell ref="A5:A7"/>
    <mergeCell ref="B5:B7"/>
    <mergeCell ref="C5:C7"/>
    <mergeCell ref="D5:D7"/>
    <mergeCell ref="E5:E7"/>
    <mergeCell ref="F5:F7"/>
    <mergeCell ref="G5:G7"/>
    <mergeCell ref="Q5:Q7"/>
    <mergeCell ref="R3:R8"/>
    <mergeCell ref="A3:B3"/>
    <mergeCell ref="C3:D3"/>
    <mergeCell ref="H3:L3"/>
    <mergeCell ref="A4:Q4"/>
    <mergeCell ref="H5:P5"/>
    <mergeCell ref="H6:K6"/>
    <mergeCell ref="L6:P6"/>
  </mergeCells>
  <phoneticPr fontId="58" type="noConversion"/>
  <printOptions horizontalCentered="1"/>
  <pageMargins left="0.118110236220472" right="0.118110236220472" top="0.19" bottom="0.16" header="0.26" footer="0.28000000000000003"/>
  <pageSetup paperSize="9" orientation="landscape" r:id="rId1" fitToWidth="1" fitToHeight="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4"/>
  <sheetViews>
    <sheetView view="pageBreakPreview" topLeftCell="G7" zoomScaleNormal="85" zoomScaleSheetLayoutView="100" workbookViewId="0">
      <selection activeCell="I20" sqref="I20:M20"/>
    </sheetView>
  </sheetViews>
  <sheetFormatPr defaultColWidth="9" defaultRowHeight="16.8"/>
  <cols>
    <col min="1" max="1" width="6.3984375" style="203" customWidth="1"/>
    <col min="2" max="2" width="11" style="203" customWidth="1"/>
    <col min="3" max="3" width="7.796875" style="204" customWidth="1"/>
    <col min="4" max="4" width="12.3984375" style="204" customWidth="1"/>
    <col min="5" max="5" width="3.69921875" style="203" customWidth="1"/>
    <col min="6" max="6" width="20.5" style="203" customWidth="1"/>
    <col min="7" max="7" width="5.8984375" style="203" customWidth="1"/>
    <col min="8" max="8" width="6" style="203" customWidth="1"/>
    <col min="9" max="10" width="6.3984375" style="203" customWidth="1"/>
    <col min="11" max="11" width="9.09765625" style="203" customWidth="1"/>
    <col min="12" max="12" width="7.5" style="203" customWidth="1"/>
    <col min="13" max="13" width="9.5" style="203" customWidth="1"/>
    <col min="14" max="14" width="8.69921875" style="203" customWidth="1"/>
    <col min="15" max="15" width="10.8984375" style="203" customWidth="1"/>
    <col min="16" max="16" width="5.5" style="203" customWidth="1"/>
    <col min="17" max="17" width="6.19921875" style="203" customWidth="1"/>
    <col min="18" max="18" width="5.3984375" style="203" customWidth="1"/>
    <col min="19" max="19" width="6.3984375" style="203" customWidth="1"/>
    <col min="20" max="20" width="7.69921875" style="203" customWidth="1"/>
    <col min="21" max="21" width="9.3984375" style="203" customWidth="1"/>
    <col min="22" max="22" width="7.19921875" style="203" customWidth="1"/>
    <col min="23" max="23" width="8.3984375" style="203" customWidth="1"/>
    <col min="24" max="24" width="9.09765625" style="203" customWidth="1"/>
    <col min="25" max="25" width="10.19921875" style="203" customWidth="1"/>
    <col min="26" max="26" width="6.8984375" style="203" customWidth="1"/>
    <col min="27" max="27" width="9.5" style="203" customWidth="1"/>
    <col min="28" max="28" width="27.296875" style="203" customWidth="1"/>
    <col min="29" max="16384" width="9" style="203"/>
  </cols>
  <sheetData>
    <row r="1" spans="1:28" s="257" customFormat="1" ht="24.75" customHeight="1" thickBot="1">
      <c r="A1" s="652" t="s">
        <v>129</v>
      </c>
      <c r="B1" s="652"/>
      <c r="C1" s="653"/>
      <c r="D1" s="653"/>
      <c r="E1" s="653"/>
      <c r="F1" s="653"/>
      <c r="G1" s="653"/>
      <c r="H1" s="653"/>
      <c r="I1" s="653"/>
      <c r="J1" s="653"/>
      <c r="K1" s="652" t="s">
        <v>325</v>
      </c>
      <c r="L1" s="652"/>
      <c r="M1" s="652"/>
      <c r="N1" s="652"/>
      <c r="O1" s="652"/>
      <c r="P1" s="652"/>
      <c r="Q1" s="652"/>
      <c r="R1" s="652"/>
      <c r="S1" s="652" t="s">
        <v>130</v>
      </c>
      <c r="T1" s="652"/>
      <c r="U1" s="652"/>
      <c r="V1" s="654"/>
      <c r="W1" s="654"/>
      <c r="X1" s="654"/>
      <c r="Y1" s="654"/>
      <c r="Z1" s="652" t="s">
        <v>183</v>
      </c>
      <c r="AA1" s="652"/>
    </row>
    <row r="2" spans="1:28" ht="27.75" customHeight="1" thickTop="1">
      <c r="A2" s="659" t="s">
        <v>0</v>
      </c>
      <c r="B2" s="660"/>
      <c r="C2" s="661"/>
      <c r="D2" s="660"/>
      <c r="E2" s="660"/>
      <c r="F2" s="660"/>
      <c r="G2" s="660"/>
      <c r="H2" s="662"/>
      <c r="I2" s="663" t="s">
        <v>326</v>
      </c>
      <c r="J2" s="664"/>
      <c r="K2" s="667" t="s">
        <v>327</v>
      </c>
      <c r="L2" s="667"/>
      <c r="M2" s="667"/>
      <c r="N2" s="667"/>
      <c r="O2" s="667"/>
      <c r="P2" s="667"/>
      <c r="Q2" s="667"/>
      <c r="R2" s="668"/>
      <c r="S2" s="649" t="s">
        <v>132</v>
      </c>
      <c r="T2" s="649"/>
      <c r="U2" s="649"/>
      <c r="V2" s="649"/>
      <c r="W2" s="649" t="s">
        <v>328</v>
      </c>
      <c r="X2" s="649"/>
      <c r="Y2" s="649"/>
      <c r="Z2" s="649"/>
      <c r="AA2" s="650"/>
      <c r="AB2" s="462" t="s">
        <v>329</v>
      </c>
    </row>
    <row r="3" spans="1:28" ht="32.25" customHeight="1">
      <c r="A3" s="651" t="s">
        <v>133</v>
      </c>
      <c r="B3" s="644"/>
      <c r="C3" s="643"/>
      <c r="D3" s="644"/>
      <c r="E3" s="644"/>
      <c r="F3" s="644"/>
      <c r="G3" s="644"/>
      <c r="H3" s="645"/>
      <c r="I3" s="665"/>
      <c r="J3" s="666"/>
      <c r="K3" s="669"/>
      <c r="L3" s="669"/>
      <c r="M3" s="669"/>
      <c r="N3" s="669"/>
      <c r="O3" s="669"/>
      <c r="P3" s="669"/>
      <c r="Q3" s="669"/>
      <c r="R3" s="670"/>
      <c r="S3" s="646" t="s">
        <v>134</v>
      </c>
      <c r="T3" s="646"/>
      <c r="U3" s="646"/>
      <c r="V3" s="646"/>
      <c r="W3" s="646" t="s">
        <v>330</v>
      </c>
      <c r="X3" s="646"/>
      <c r="Y3" s="655"/>
      <c r="Z3" s="646"/>
      <c r="AA3" s="656"/>
      <c r="AB3" s="462"/>
    </row>
    <row r="4" spans="1:28" s="204" customFormat="1" ht="21.75" customHeight="1">
      <c r="A4" s="657" t="s">
        <v>136</v>
      </c>
      <c r="B4" s="619"/>
      <c r="C4" s="619"/>
      <c r="D4" s="619"/>
      <c r="E4" s="619"/>
      <c r="F4" s="619"/>
      <c r="G4" s="619"/>
      <c r="H4" s="619"/>
      <c r="I4" s="619"/>
      <c r="J4" s="619"/>
      <c r="K4" s="619"/>
      <c r="L4" s="619"/>
      <c r="M4" s="619"/>
      <c r="N4" s="619"/>
      <c r="O4" s="619"/>
      <c r="P4" s="619"/>
      <c r="Q4" s="619"/>
      <c r="R4" s="619"/>
      <c r="S4" s="619"/>
      <c r="T4" s="619"/>
      <c r="U4" s="619" t="s">
        <v>331</v>
      </c>
      <c r="V4" s="619"/>
      <c r="W4" s="619"/>
      <c r="X4" s="619"/>
      <c r="Y4" s="619"/>
      <c r="Z4" s="619" t="s">
        <v>332</v>
      </c>
      <c r="AA4" s="658"/>
      <c r="AB4" s="462"/>
    </row>
    <row r="5" spans="1:28" ht="30.75" customHeight="1">
      <c r="A5" s="638" t="s">
        <v>164</v>
      </c>
      <c r="B5" s="619" t="s">
        <v>138</v>
      </c>
      <c r="C5" s="627" t="s">
        <v>139</v>
      </c>
      <c r="D5" s="628"/>
      <c r="E5" s="619" t="s">
        <v>140</v>
      </c>
      <c r="F5" s="619" t="s">
        <v>203</v>
      </c>
      <c r="G5" s="624" t="str">
        <f>IF('选型表'!G6="","",'选型表'!G6)</f>
        <v>比重</v>
      </c>
      <c r="H5" s="624" t="s">
        <v>333</v>
      </c>
      <c r="I5" s="627" t="str">
        <f>IF('选型表'!K6="","",'选型表'!K6)</f>
        <v>压力(MPaG)</v>
      </c>
      <c r="J5" s="628"/>
      <c r="K5" s="631" t="s">
        <v>334</v>
      </c>
      <c r="L5" s="632" t="s">
        <v>219</v>
      </c>
      <c r="M5" s="632" t="s">
        <v>335</v>
      </c>
      <c r="N5" s="635" t="s">
        <v>336</v>
      </c>
      <c r="O5" s="647" t="s">
        <v>337</v>
      </c>
      <c r="P5" s="647"/>
      <c r="Q5" s="647"/>
      <c r="R5" s="647"/>
      <c r="S5" s="647"/>
      <c r="T5" s="628"/>
      <c r="U5" s="619" t="s">
        <v>272</v>
      </c>
      <c r="V5" s="619"/>
      <c r="W5" s="619"/>
      <c r="X5" s="619"/>
      <c r="Y5" s="619"/>
      <c r="Z5" s="619" t="s">
        <v>338</v>
      </c>
      <c r="AA5" s="620" t="s">
        <v>339</v>
      </c>
      <c r="AB5" s="462"/>
    </row>
    <row r="6" spans="1:28" ht="9.75" customHeight="1">
      <c r="A6" s="639"/>
      <c r="B6" s="619"/>
      <c r="C6" s="629"/>
      <c r="D6" s="630"/>
      <c r="E6" s="619"/>
      <c r="F6" s="619"/>
      <c r="G6" s="625"/>
      <c r="H6" s="625"/>
      <c r="I6" s="629"/>
      <c r="J6" s="630"/>
      <c r="K6" s="631"/>
      <c r="L6" s="633"/>
      <c r="M6" s="633"/>
      <c r="N6" s="636"/>
      <c r="O6" s="648"/>
      <c r="P6" s="648"/>
      <c r="Q6" s="648"/>
      <c r="R6" s="648"/>
      <c r="S6" s="648"/>
      <c r="T6" s="642"/>
      <c r="U6" s="619"/>
      <c r="V6" s="619"/>
      <c r="W6" s="619"/>
      <c r="X6" s="619"/>
      <c r="Y6" s="619"/>
      <c r="Z6" s="619"/>
      <c r="AA6" s="621"/>
      <c r="AB6" s="462"/>
    </row>
    <row r="7" spans="1:28" ht="57.75" customHeight="1">
      <c r="A7" s="640"/>
      <c r="B7" s="619"/>
      <c r="C7" s="641"/>
      <c r="D7" s="642"/>
      <c r="E7" s="619"/>
      <c r="F7" s="619"/>
      <c r="G7" s="626"/>
      <c r="H7" s="626"/>
      <c r="I7" s="259" t="s">
        <v>224</v>
      </c>
      <c r="J7" s="260" t="s">
        <v>225</v>
      </c>
      <c r="K7" s="631"/>
      <c r="L7" s="634"/>
      <c r="M7" s="634"/>
      <c r="N7" s="637"/>
      <c r="O7" s="261" t="s">
        <v>340</v>
      </c>
      <c r="P7" s="259" t="s">
        <v>341</v>
      </c>
      <c r="Q7" s="259" t="s">
        <v>342</v>
      </c>
      <c r="R7" s="259" t="s">
        <v>343</v>
      </c>
      <c r="S7" s="259" t="s">
        <v>344</v>
      </c>
      <c r="T7" s="262" t="s">
        <v>345</v>
      </c>
      <c r="U7" s="259" t="s">
        <v>117</v>
      </c>
      <c r="V7" s="259" t="s">
        <v>346</v>
      </c>
      <c r="W7" s="259" t="s">
        <v>151</v>
      </c>
      <c r="X7" s="259" t="s">
        <v>152</v>
      </c>
      <c r="Y7" s="259" t="s">
        <v>347</v>
      </c>
      <c r="Z7" s="619"/>
      <c r="AA7" s="622"/>
      <c r="AB7" s="462"/>
    </row>
    <row r="8" spans="1:28" s="269" customFormat="1" ht="49.95" customHeight="1">
      <c r="A8" s="263" t="str">
        <f>IF('选型表'!A9="","",'选型表'!A9)</f>
        <v>002</v>
      </c>
      <c r="B8" s="259" t="str">
        <f>IF('选型表'!C9="","",'选型表'!C9)</f>
        <v>P-201AB</v>
      </c>
      <c r="C8" s="264">
        <f>IF('选型表'!Q9="","",'选型表'!Q9)</f>
      </c>
      <c r="D8" s="265">
        <f>IF('选型表'!R9="","",'选型表'!R9)</f>
      </c>
      <c r="E8" s="259">
        <f>IF('选型表'!E9="","",'选型表'!E9)</f>
        <v>2</v>
      </c>
      <c r="F8" s="259" t="str">
        <f>IF('选型表'!F9="","",'选型表'!F9)</f>
        <v>原料油、总硫含量1.5wt%</v>
      </c>
      <c r="G8" s="266" t="str">
        <f>IF('选型表'!G9="","",'选型表'!G9)</f>
        <v>0.889</v>
      </c>
      <c r="H8" s="266" t="str">
        <f>IF('选型表'!H9="","",'选型表'!H9)</f>
        <v>80</v>
      </c>
      <c r="I8" s="259" t="str">
        <f>IF('选型表'!K9="","",'选型表'!K9)</f>
        <v>0.246</v>
      </c>
      <c r="J8" s="259">
        <f>IF('选型表'!L9="","",'选型表'!L9)</f>
      </c>
      <c r="K8" s="243" t="str">
        <f>IF('选型表'!Z9="","",'选型表'!Z9)</f>
        <v>PLAN21+53B</v>
      </c>
      <c r="L8" s="243" t="str">
        <f>IF('选型表'!AA9="","",'选型表'!AA9)</f>
        <v>K</v>
      </c>
      <c r="M8" s="243" t="str">
        <f>IF('选型表'!Y9="","",'选型表'!Y9)</f>
        <v>C-6</v>
      </c>
      <c r="N8" s="243">
        <f>IFERROR(IF(OR(I8="",J8=""),"",CEILING(I8+(J8-I8)/5,0.01)&amp;"/300"),"")</f>
      </c>
      <c r="O8" s="243"/>
      <c r="P8" s="267"/>
      <c r="Q8" s="267"/>
      <c r="R8" s="267"/>
      <c r="S8" s="259"/>
      <c r="T8" s="259"/>
      <c r="U8" s="259"/>
      <c r="V8" s="259"/>
      <c r="W8" s="259"/>
      <c r="X8" s="259"/>
      <c r="Y8" s="259"/>
      <c r="Z8" s="259"/>
      <c r="AA8" s="268"/>
    </row>
    <row r="9" spans="1:28" s="269" customFormat="1" ht="49.95" customHeight="1">
      <c r="A9" s="263" t="str">
        <f>IF('选型表'!A10="","",'选型表'!A10)</f>
        <v>003</v>
      </c>
      <c r="B9" s="259" t="str">
        <f>IF('选型表'!C10="","",'选型表'!C10)</f>
        <v>P-203AB</v>
      </c>
      <c r="C9" s="264">
        <f>IF('选型表'!Q10="","",'选型表'!Q10)</f>
      </c>
      <c r="D9" s="265">
        <f>IF('选型表'!R10="","",'选型表'!R10)</f>
      </c>
      <c r="E9" s="259">
        <f>IF('选型表'!E10="","",'选型表'!E10)</f>
        <v>2</v>
      </c>
      <c r="F9" s="259" t="str">
        <f>IF('选型表'!F10="","",'选型表'!F10)</f>
        <v>粗汽油、总硫含量0.1wt%</v>
      </c>
      <c r="G9" s="266" t="str">
        <f>IF('选型表'!G10="","",'选型表'!G10)</f>
        <v>0.723</v>
      </c>
      <c r="H9" s="266" t="str">
        <f>IF('选型表'!H10="","",'选型表'!H10)</f>
        <v>40</v>
      </c>
      <c r="I9" s="259" t="str">
        <f>IF('选型表'!K10="","",'选型表'!K10)</f>
        <v>0.058</v>
      </c>
      <c r="J9" s="259">
        <f>IF('选型表'!L10="","",'选型表'!L10)</f>
      </c>
      <c r="K9" s="243" t="str">
        <f>IF('选型表'!Z10="","",'选型表'!Z10)</f>
        <v>PLAN11+52</v>
      </c>
      <c r="L9" s="243">
        <f>IF('选型表'!AA10="","",'选型表'!AA10)</f>
      </c>
      <c r="M9" s="243" t="str">
        <f>IF('选型表'!Y10="","",'选型表'!Y10)</f>
        <v>S-6</v>
      </c>
      <c r="N9" s="243">
        <f>IFERROR(IF(OR(I9="",J9=""),"",CEILING(I9+(J9-I9)/5,0.01)&amp;"/300"),"")</f>
      </c>
      <c r="O9" s="243"/>
      <c r="P9" s="267"/>
      <c r="Q9" s="267"/>
      <c r="R9" s="267"/>
      <c r="S9" s="259"/>
      <c r="T9" s="259"/>
      <c r="U9" s="259"/>
      <c r="V9" s="259"/>
      <c r="W9" s="259"/>
      <c r="X9" s="259"/>
      <c r="Y9" s="259"/>
      <c r="Z9" s="259"/>
      <c r="AA9" s="268"/>
    </row>
    <row r="10" spans="1:28" s="269" customFormat="1" ht="49.95" hidden="1" customHeight="1">
      <c r="A10" s="263" t="str">
        <f>IF('选型表'!A11="","",'选型表'!A11)</f>
        <v>004</v>
      </c>
      <c r="B10" s="259" t="str">
        <f>IF('选型表'!C11="","",'选型表'!C11)</f>
        <v>P-204AB</v>
      </c>
      <c r="C10" s="264">
        <f>IF('选型表'!Q11="","",'选型表'!Q11)</f>
      </c>
      <c r="D10" s="265">
        <f>IF('选型表'!R11="","",'选型表'!R11)</f>
      </c>
      <c r="E10" s="259">
        <f>IF('选型表'!E11="","",'选型表'!E11)</f>
        <v>2</v>
      </c>
      <c r="F10" s="259" t="str">
        <f>IF('选型表'!F11="","",'选型表'!F11)</f>
        <v>顶循环油</v>
      </c>
      <c r="G10" s="266" t="str">
        <f>IF('选型表'!G11="","",'选型表'!G11)</f>
        <v>0.715</v>
      </c>
      <c r="H10" s="266" t="str">
        <f>IF('选型表'!H11="","",'选型表'!H11)</f>
        <v>133</v>
      </c>
      <c r="I10" s="259" t="str">
        <f>IF('选型表'!K11="","",'选型表'!K11)</f>
        <v>0.388</v>
      </c>
      <c r="J10" s="259">
        <f>IF('选型表'!L11="","",'选型表'!L11)</f>
      </c>
      <c r="K10" s="243" t="str">
        <f>IF('选型表'!Z11="","",'选型表'!Z11)</f>
        <v>PLAN21+52</v>
      </c>
      <c r="L10" s="243">
        <f>IF('选型表'!AA11="","",'选型表'!AA11)</f>
      </c>
      <c r="M10" s="243" t="str">
        <f>IF('选型表'!Y11="","",'选型表'!Y11)</f>
        <v>S-6</v>
      </c>
      <c r="N10" s="243">
        <f>IFERROR(IF(OR(I10="",J10=""),"",CEILING(I10+(J10-I10)/5,0.01)&amp;"/300"),"")</f>
      </c>
      <c r="O10" s="243"/>
      <c r="P10" s="267"/>
      <c r="Q10" s="267"/>
      <c r="R10" s="267"/>
      <c r="S10" s="259"/>
      <c r="T10" s="259"/>
      <c r="U10" s="259"/>
      <c r="V10" s="259"/>
      <c r="W10" s="259"/>
      <c r="X10" s="259"/>
      <c r="Y10" s="259"/>
      <c r="Z10" s="259"/>
      <c r="AA10" s="268"/>
    </row>
    <row r="11" spans="1:28" s="269" customFormat="1" ht="49.95" hidden="1" customHeight="1">
      <c r="A11" s="263" t="str">
        <f>IF('选型表'!A12="","",'选型表'!A12)</f>
        <v>005</v>
      </c>
      <c r="B11" s="259" t="str">
        <f>IF('选型表'!C12="","",'选型表'!C12)</f>
        <v>P-205AB</v>
      </c>
      <c r="C11" s="264">
        <f>IF('选型表'!Q12="","",'选型表'!Q12)</f>
      </c>
      <c r="D11" s="265">
        <f>IF('选型表'!R12="","",'选型表'!R12)</f>
      </c>
      <c r="E11" s="259">
        <f>IF('选型表'!E12="","",'选型表'!E12)</f>
        <v>2</v>
      </c>
      <c r="F11" s="259" t="str">
        <f>IF('选型表'!F12="","",'选型表'!F12)</f>
        <v>轻柴油、总硫含量2.29wt%</v>
      </c>
      <c r="G11" s="266" t="str">
        <f>IF('选型表'!G12="","",'选型表'!G12)</f>
        <v>0.779</v>
      </c>
      <c r="H11" s="266" t="str">
        <f>IF('选型表'!H12="","",'选型表'!H12)</f>
        <v>207</v>
      </c>
      <c r="I11" s="259" t="str">
        <f>IF('选型表'!K12="","",'选型表'!K12)</f>
        <v>0.132</v>
      </c>
      <c r="J11" s="259">
        <f>IF('选型表'!L12="","",'选型表'!L12)</f>
      </c>
      <c r="K11" s="243" t="str">
        <f>IF('选型表'!Z12="","",'选型表'!Z12)</f>
        <v>PLAN21+53B</v>
      </c>
      <c r="L11" s="243">
        <f>IF('选型表'!AA12="","",'选型表'!AA12)</f>
      </c>
      <c r="M11" s="243" t="str">
        <f>IF('选型表'!Y12="","",'选型表'!Y12)</f>
        <v>C-6</v>
      </c>
      <c r="N11" s="243">
        <f>IFERROR(IF(OR(I11="",J11=""),"",CEILING(I11+(J11-I11)/5,0.01)&amp;"/300"),"")</f>
      </c>
      <c r="O11" s="243"/>
      <c r="P11" s="267"/>
      <c r="Q11" s="267"/>
      <c r="R11" s="267"/>
      <c r="S11" s="259"/>
      <c r="T11" s="259"/>
      <c r="U11" s="259"/>
      <c r="V11" s="259"/>
      <c r="W11" s="259"/>
      <c r="X11" s="259"/>
      <c r="Y11" s="259"/>
      <c r="Z11" s="259"/>
      <c r="AA11" s="268"/>
    </row>
    <row r="12" spans="1:28" s="269" customFormat="1" ht="49.95" hidden="1" customHeight="1">
      <c r="A12" s="263" t="str">
        <f>IF('选型表'!A14="","",'选型表'!A14)</f>
        <v>007</v>
      </c>
      <c r="B12" s="259" t="str">
        <f>IF('选型表'!C14="","",'选型表'!C14)</f>
        <v>P-210AB</v>
      </c>
      <c r="C12" s="264">
        <f>IF('选型表'!Q14="","",'选型表'!Q14)</f>
      </c>
      <c r="D12" s="265">
        <f>IF('选型表'!R14="","",'选型表'!R14)</f>
      </c>
      <c r="E12" s="259">
        <f>IF('选型表'!E14="","",'选型表'!E14)</f>
        <v>2</v>
      </c>
      <c r="F12" s="259" t="str">
        <f>IF('选型表'!F14="","",'选型表'!F14)</f>
        <v>酸性水、H2S含量1.14wt%</v>
      </c>
      <c r="G12" s="266" t="str">
        <f>IF('选型表'!G14="","",'选型表'!G14)</f>
        <v>0.992</v>
      </c>
      <c r="H12" s="266" t="str">
        <f>IF('选型表'!H14="","",'选型表'!H14)</f>
        <v>40</v>
      </c>
      <c r="I12" s="259" t="str">
        <f>IF('选型表'!K14="","",'选型表'!K14)</f>
        <v>0.06</v>
      </c>
      <c r="J12" s="259">
        <f>IF('选型表'!L14="","",'选型表'!L14)</f>
      </c>
      <c r="K12" s="243" t="str">
        <f>IF('选型表'!Z14="","",'选型表'!Z14)</f>
        <v>PLAN11+53B</v>
      </c>
      <c r="L12" s="243">
        <f>IF('选型表'!AA14="","",'选型表'!AA14)</f>
      </c>
      <c r="M12" s="243" t="str">
        <f>IF('选型表'!Y14="","",'选型表'!Y14)</f>
        <v>A-8</v>
      </c>
      <c r="N12" s="243">
        <f>IFERROR(IF(OR(I12="",J12=""),"",CEILING(I12+(J12-I12)/5,0.01)&amp;"/300"),"")</f>
      </c>
      <c r="O12" s="243"/>
      <c r="P12" s="267"/>
      <c r="Q12" s="267"/>
      <c r="R12" s="267"/>
      <c r="S12" s="259"/>
      <c r="T12" s="259"/>
      <c r="U12" s="259"/>
      <c r="V12" s="259"/>
      <c r="W12" s="259"/>
      <c r="X12" s="259"/>
      <c r="Y12" s="259"/>
      <c r="Z12" s="259"/>
      <c r="AA12" s="268"/>
    </row>
    <row r="13" spans="1:28" s="269" customFormat="1" ht="49.95" hidden="1" customHeight="1">
      <c r="A13" s="263" t="str">
        <f>IF('选型表'!A15="","",'选型表'!A15)</f>
        <v>008</v>
      </c>
      <c r="B13" s="259" t="str">
        <f>IF('选型表'!C15="","",'选型表'!C15)</f>
        <v>P-301AB</v>
      </c>
      <c r="C13" s="264">
        <f>IF('选型表'!Q15="","",'选型表'!Q15)</f>
      </c>
      <c r="D13" s="265">
        <f>IF('选型表'!R15="","",'选型表'!R15)</f>
      </c>
      <c r="E13" s="259">
        <f>IF('选型表'!E15="","",'选型表'!E15)</f>
        <v>2</v>
      </c>
      <c r="F13" s="259" t="str">
        <f>IF('选型表'!F15="","",'选型表'!F15)</f>
        <v>凝缩油</v>
      </c>
      <c r="G13" s="266" t="str">
        <f>IF('选型表'!G15="","",'选型表'!G15)</f>
        <v>0.616</v>
      </c>
      <c r="H13" s="266" t="str">
        <f>IF('选型表'!H15="","",'选型表'!H15)</f>
        <v>40</v>
      </c>
      <c r="I13" s="259" t="str">
        <f>IF('选型表'!K15="","",'选型表'!K15)</f>
        <v>1.393</v>
      </c>
      <c r="J13" s="259">
        <f>IF('选型表'!L15="","",'选型表'!L15)</f>
      </c>
      <c r="K13" s="243" t="str">
        <f>IF('选型表'!Z15="","",'选型表'!Z15)</f>
        <v>PLAN11+53B</v>
      </c>
      <c r="L13" s="243">
        <f>IF('选型表'!AA15="","",'选型表'!AA15)</f>
      </c>
      <c r="M13" s="243" t="str">
        <f>IF('选型表'!Y15="","",'选型表'!Y15)</f>
        <v>S-6</v>
      </c>
      <c r="N13" s="243">
        <f>IFERROR(IF(OR(I13="",J13=""),"",CEILING(I13+(J13-I13)/5,0.01)&amp;"/300"),"")</f>
      </c>
      <c r="O13" s="243"/>
      <c r="P13" s="267"/>
      <c r="Q13" s="267"/>
      <c r="R13" s="267"/>
      <c r="S13" s="259"/>
      <c r="T13" s="259"/>
      <c r="U13" s="259"/>
      <c r="V13" s="259"/>
      <c r="W13" s="259"/>
      <c r="X13" s="259"/>
      <c r="Y13" s="259"/>
      <c r="Z13" s="259"/>
      <c r="AA13" s="268"/>
    </row>
    <row r="14" spans="1:28" s="269" customFormat="1" ht="49.95" hidden="1" customHeight="1">
      <c r="A14" s="263" t="str">
        <f>IF('选型表'!A16="","",'选型表'!A16)</f>
        <v>009</v>
      </c>
      <c r="B14" s="259" t="str">
        <f>IF('选型表'!C16="","",'选型表'!C16)</f>
        <v>P-302AB</v>
      </c>
      <c r="C14" s="264">
        <f>IF('选型表'!Q16="","",'选型表'!Q16)</f>
      </c>
      <c r="D14" s="265">
        <f>IF('选型表'!R16="","",'选型表'!R16)</f>
      </c>
      <c r="E14" s="259">
        <f>IF('选型表'!E16="","",'选型表'!E16)</f>
        <v>2</v>
      </c>
      <c r="F14" s="259" t="str">
        <f>IF('选型表'!F16="","",'选型表'!F16)</f>
        <v>吸收塔一中回流油、H2S含量1.02wt%</v>
      </c>
      <c r="G14" s="266" t="str">
        <f>IF('选型表'!G16="","",'选型表'!G16)</f>
        <v>0.668</v>
      </c>
      <c r="H14" s="266" t="str">
        <f>IF('选型表'!H16="","",'选型表'!H16)</f>
        <v>49</v>
      </c>
      <c r="I14" s="259" t="str">
        <f>IF('选型表'!K16="","",'选型表'!K16)</f>
        <v>1.552</v>
      </c>
      <c r="J14" s="259">
        <f>IF('选型表'!L16="","",'选型表'!L16)</f>
      </c>
      <c r="K14" s="243" t="str">
        <f>IF('选型表'!Z16="","",'选型表'!Z16)</f>
        <v>PLAN11+53B</v>
      </c>
      <c r="L14" s="243">
        <f>IF('选型表'!AA16="","",'选型表'!AA16)</f>
      </c>
      <c r="M14" s="243" t="str">
        <f>IF('选型表'!Y16="","",'选型表'!Y16)</f>
        <v>S-6</v>
      </c>
      <c r="N14" s="243">
        <f>IFERROR(IF(OR(I14="",J14=""),"",CEILING(I14+(J14-I14)/5,0.01)&amp;"/300"),"")</f>
      </c>
      <c r="O14" s="243"/>
      <c r="P14" s="267"/>
      <c r="Q14" s="267"/>
      <c r="R14" s="267"/>
      <c r="S14" s="259"/>
      <c r="T14" s="259"/>
      <c r="U14" s="259"/>
      <c r="V14" s="259"/>
      <c r="W14" s="259"/>
      <c r="X14" s="259"/>
      <c r="Y14" s="259"/>
      <c r="Z14" s="259"/>
      <c r="AA14" s="268"/>
    </row>
    <row r="15" spans="1:28" s="269" customFormat="1" ht="49.95" hidden="1" customHeight="1">
      <c r="A15" s="263" t="str">
        <f>IF('选型表'!A17="","",'选型表'!A17)</f>
        <v>010</v>
      </c>
      <c r="B15" s="259" t="str">
        <f>IF('选型表'!C17="","",'选型表'!C17)</f>
        <v>P-303AB</v>
      </c>
      <c r="C15" s="264">
        <f>IF('选型表'!Q17="","",'选型表'!Q17)</f>
      </c>
      <c r="D15" s="265">
        <f>IF('选型表'!R17="","",'选型表'!R17)</f>
      </c>
      <c r="E15" s="259">
        <f>IF('选型表'!E17="","",'选型表'!E17)</f>
        <v>2</v>
      </c>
      <c r="F15" s="259" t="str">
        <f>IF('选型表'!F17="","",'选型表'!F17)</f>
        <v>吸收塔二中回流油、H2S含量1.73wt%</v>
      </c>
      <c r="G15" s="266" t="str">
        <f>IF('选型表'!G17="","",'选型表'!G17)</f>
        <v>0.668</v>
      </c>
      <c r="H15" s="266" t="str">
        <f>IF('选型表'!H17="","",'选型表'!H17)</f>
        <v>45</v>
      </c>
      <c r="I15" s="259" t="str">
        <f>IF('选型表'!K17="","",'选型表'!K17)</f>
        <v>1.525</v>
      </c>
      <c r="J15" s="259">
        <f>IF('选型表'!L17="","",'选型表'!L17)</f>
      </c>
      <c r="K15" s="243" t="str">
        <f>IF('选型表'!Z17="","",'选型表'!Z17)</f>
        <v>PLAN11+53B</v>
      </c>
      <c r="L15" s="243">
        <f>IF('选型表'!AA17="","",'选型表'!AA17)</f>
      </c>
      <c r="M15" s="243" t="str">
        <f>IF('选型表'!Y17="","",'选型表'!Y17)</f>
        <v>S-6</v>
      </c>
      <c r="N15" s="243">
        <f>IFERROR(IF(OR(I15="",J15=""),"",CEILING(I15+(J15-I15)/5,0.01)&amp;"/300"),"")</f>
      </c>
      <c r="O15" s="243"/>
      <c r="P15" s="267"/>
      <c r="Q15" s="267"/>
      <c r="R15" s="267"/>
      <c r="S15" s="259"/>
      <c r="T15" s="259"/>
      <c r="U15" s="259"/>
      <c r="V15" s="259"/>
      <c r="W15" s="259"/>
      <c r="X15" s="259"/>
      <c r="Y15" s="259"/>
      <c r="Z15" s="259"/>
      <c r="AA15" s="268"/>
    </row>
    <row r="16" spans="1:28" s="269" customFormat="1" ht="49.95" customHeight="1">
      <c r="A16" s="263" t="str">
        <f>IF('选型表'!A18="","",'选型表'!A18)</f>
        <v>011</v>
      </c>
      <c r="B16" s="259" t="str">
        <f>IF('选型表'!C18="","",'选型表'!C18)</f>
        <v>P-304AB</v>
      </c>
      <c r="C16" s="264">
        <f>IF('选型表'!Q18="","",'选型表'!Q18)</f>
      </c>
      <c r="D16" s="265">
        <f>IF('选型表'!R18="","",'选型表'!R18)</f>
      </c>
      <c r="E16" s="259">
        <f>IF('选型表'!E18="","",'选型表'!E18)</f>
        <v>2</v>
      </c>
      <c r="F16" s="259" t="str">
        <f>IF('选型表'!F18="","",'选型表'!F18)</f>
        <v>吸收塔三中回流油、H2S含量1.75wt%</v>
      </c>
      <c r="G16" s="266" t="str">
        <f>IF('选型表'!G18="","",'选型表'!G18)</f>
        <v>0.659</v>
      </c>
      <c r="H16" s="266" t="str">
        <f>IF('选型表'!H18="","",'选型表'!H18)</f>
        <v>47</v>
      </c>
      <c r="I16" s="259" t="str">
        <f>IF('选型表'!K18="","",'选型表'!K18)</f>
        <v>1.5</v>
      </c>
      <c r="J16" s="259">
        <f>IF('选型表'!L18="","",'选型表'!L18)</f>
      </c>
      <c r="K16" s="243" t="str">
        <f>IF('选型表'!Z18="","",'选型表'!Z18)</f>
        <v>PLAN11+53B</v>
      </c>
      <c r="L16" s="243">
        <f>IF('选型表'!AA18="","",'选型表'!AA18)</f>
      </c>
      <c r="M16" s="243" t="str">
        <f>IF('选型表'!Y18="","",'选型表'!Y18)</f>
        <v>S-6</v>
      </c>
      <c r="N16" s="243">
        <f>IFERROR(IF(OR(I16="",J16=""),"",CEILING(I16+(J16-I16)/5,0.01)&amp;"/300"),"")</f>
      </c>
      <c r="O16" s="243"/>
      <c r="P16" s="267"/>
      <c r="Q16" s="267"/>
      <c r="R16" s="267"/>
      <c r="S16" s="259"/>
      <c r="T16" s="259"/>
      <c r="U16" s="259"/>
      <c r="V16" s="259"/>
      <c r="W16" s="259"/>
      <c r="X16" s="259"/>
      <c r="Y16" s="259"/>
      <c r="Z16" s="259"/>
      <c r="AA16" s="268"/>
    </row>
    <row r="17" spans="1:28" s="269" customFormat="1" ht="49.95" customHeight="1">
      <c r="A17" s="263" t="str">
        <f>IF('选型表'!A19="","",'选型表'!A19)</f>
        <v>012</v>
      </c>
      <c r="B17" s="259" t="str">
        <f>IF('选型表'!C19="","",'选型表'!C19)</f>
        <v>P-305AB</v>
      </c>
      <c r="C17" s="264">
        <f>IF('选型表'!Q19="","",'选型表'!Q19)</f>
      </c>
      <c r="D17" s="265">
        <f>IF('选型表'!R19="","",'选型表'!R19)</f>
      </c>
      <c r="E17" s="259">
        <f>IF('选型表'!E19="","",'选型表'!E19)</f>
        <v>2</v>
      </c>
      <c r="F17" s="259" t="str">
        <f>IF('选型表'!F19="","",'选型表'!F19)</f>
        <v>粗汽油、H2S含量1.75wt%</v>
      </c>
      <c r="G17" s="266" t="str">
        <f>IF('选型表'!G19="","",'选型表'!G19)</f>
        <v>0.645</v>
      </c>
      <c r="H17" s="266" t="str">
        <f>IF('选型表'!H19="","",'选型表'!H19)</f>
        <v>48</v>
      </c>
      <c r="I17" s="259" t="str">
        <f>IF('选型表'!K19="","",'选型表'!K19)</f>
        <v>1.401</v>
      </c>
      <c r="J17" s="259">
        <f>IF('选型表'!L19="","",'选型表'!L19)</f>
      </c>
      <c r="K17" s="243" t="str">
        <f>IF('选型表'!Z19="","",'选型表'!Z19)</f>
        <v>PLAN11+53B</v>
      </c>
      <c r="L17" s="243">
        <f>IF('选型表'!AA19="","",'选型表'!AA19)</f>
      </c>
      <c r="M17" s="243" t="str">
        <f>IF('选型表'!Y19="","",'选型表'!Y19)</f>
        <v>S-6</v>
      </c>
      <c r="N17" s="243">
        <f>IFERROR(IF(OR(I17="",J17=""),"",CEILING(I17+(J17-I17)/5,0.01)&amp;"/300"),"")</f>
      </c>
      <c r="O17" s="243"/>
      <c r="P17" s="267"/>
      <c r="Q17" s="267"/>
      <c r="R17" s="267"/>
      <c r="S17" s="259"/>
      <c r="T17" s="259"/>
      <c r="U17" s="259"/>
      <c r="V17" s="259"/>
      <c r="W17" s="259"/>
      <c r="X17" s="259"/>
      <c r="Y17" s="259"/>
      <c r="Z17" s="259"/>
      <c r="AA17" s="268"/>
    </row>
    <row r="18" spans="1:28" s="269" customFormat="1" ht="49.95" customHeight="1">
      <c r="A18" s="263" t="str">
        <f>IF('选型表'!A20="","",'选型表'!A20)</f>
        <v>013</v>
      </c>
      <c r="B18" s="259" t="str">
        <f>IF('选型表'!C20="","",'选型表'!C20)</f>
        <v>P-306AB</v>
      </c>
      <c r="C18" s="264">
        <f>IF('选型表'!Q20="","",'选型表'!Q20)</f>
      </c>
      <c r="D18" s="265">
        <f>IF('选型表'!R20="","",'选型表'!R20)</f>
      </c>
      <c r="E18" s="259">
        <f>IF('选型表'!E20="","",'选型表'!E20)</f>
        <v>2</v>
      </c>
      <c r="F18" s="259" t="str">
        <f>IF('选型表'!F20="","",'选型表'!F20)</f>
        <v>脱乙烷汽油、H2S含量0.18wt%</v>
      </c>
      <c r="G18" s="266" t="str">
        <f>IF('选型表'!G20="","",'选型表'!G20)</f>
        <v>0.57</v>
      </c>
      <c r="H18" s="266" t="str">
        <f>IF('选型表'!H20="","",'选型表'!H20)</f>
        <v>122</v>
      </c>
      <c r="I18" s="259" t="str">
        <f>IF('选型表'!K20="","",'选型表'!K20)</f>
        <v>1.546</v>
      </c>
      <c r="J18" s="259">
        <f>IF('选型表'!L20="","",'选型表'!L20)</f>
      </c>
      <c r="K18" s="243" t="str">
        <f>IF('选型表'!Z20="","",'选型表'!Z20)</f>
        <v>PLAN21+53B</v>
      </c>
      <c r="L18" s="243">
        <f>IF('选型表'!AA20="","",'选型表'!AA20)</f>
      </c>
      <c r="M18" s="243" t="str">
        <f>IF('选型表'!Y20="","",'选型表'!Y20)</f>
        <v>S-6</v>
      </c>
      <c r="N18" s="243">
        <f>IFERROR(IF(OR(I18="",J18=""),"",CEILING(I18+(J18-I18)/5,0.01)&amp;"/300"),"")</f>
      </c>
      <c r="O18" s="243"/>
      <c r="P18" s="267"/>
      <c r="Q18" s="267"/>
      <c r="R18" s="267"/>
      <c r="S18" s="259"/>
      <c r="T18" s="259"/>
      <c r="U18" s="259"/>
      <c r="V18" s="259"/>
      <c r="W18" s="259"/>
      <c r="X18" s="259"/>
      <c r="Y18" s="259"/>
      <c r="Z18" s="259"/>
      <c r="AA18" s="268"/>
    </row>
    <row r="19" spans="1:28" ht="21.9" customHeight="1">
      <c r="A19" s="270" t="s">
        <v>183</v>
      </c>
      <c r="B19" s="271"/>
      <c r="C19" s="272"/>
      <c r="D19" s="273" t="s">
        <v>154</v>
      </c>
      <c r="E19" s="274">
        <f>SUM(E8:E18)</f>
        <v>22</v>
      </c>
      <c r="F19" s="275"/>
      <c r="G19" s="275"/>
      <c r="H19" s="623"/>
      <c r="I19" s="623"/>
      <c r="J19" s="275"/>
      <c r="K19" s="623"/>
      <c r="L19" s="623"/>
      <c r="M19" s="623"/>
      <c r="N19" s="276"/>
      <c r="O19" s="277"/>
      <c r="P19" s="278"/>
      <c r="Q19" s="279"/>
      <c r="R19" s="279"/>
      <c r="S19" s="279"/>
      <c r="T19" s="279"/>
      <c r="U19" s="279"/>
      <c r="V19" s="279"/>
      <c r="W19" s="280"/>
      <c r="X19" s="280"/>
      <c r="Y19" s="280"/>
      <c r="Z19" s="280"/>
      <c r="AA19" s="281"/>
    </row>
    <row r="20" spans="1:27" ht="18.75" customHeight="1">
      <c r="A20" s="595"/>
      <c r="B20" s="596"/>
      <c r="C20" s="596"/>
      <c r="D20" s="596"/>
      <c r="E20" s="596"/>
      <c r="F20" s="596"/>
      <c r="G20" s="596"/>
      <c r="H20" s="596"/>
      <c r="I20" s="596"/>
      <c r="J20" s="596"/>
      <c r="K20" s="596"/>
      <c r="L20" s="596"/>
      <c r="M20" s="596"/>
      <c r="N20" s="596"/>
      <c r="O20" s="596"/>
      <c r="P20" s="596"/>
      <c r="Q20" s="596"/>
      <c r="R20" s="596"/>
      <c r="S20" s="596"/>
      <c r="T20" s="596"/>
      <c r="U20" s="596"/>
      <c r="V20" s="596"/>
      <c r="W20" s="596"/>
      <c r="X20" s="596"/>
      <c r="Y20" s="596"/>
      <c r="Z20" s="596"/>
      <c r="AA20" s="597"/>
    </row>
    <row r="21" spans="1:27" ht="14.25" customHeight="1">
      <c r="A21" s="598" t="s">
        <v>155</v>
      </c>
      <c r="B21" s="599"/>
      <c r="C21" s="599"/>
      <c r="D21" s="599"/>
      <c r="E21" s="599"/>
      <c r="F21" s="599"/>
      <c r="G21" s="599"/>
      <c r="H21" s="599"/>
      <c r="I21" s="602" t="s">
        <v>185</v>
      </c>
      <c r="J21" s="599"/>
      <c r="K21" s="599"/>
      <c r="L21" s="599"/>
      <c r="M21" s="603"/>
      <c r="N21" s="921" t="inlineStr">
        <is>
          <t xml:space="preserve">其它约定事项：
1、所有与用户的接口需带配对法兰、螺栓、螺母、垫片等（设计院提供接管条件）1套
2、必需的一次仪表及就地仪表盘，仪表接线盒
3、提供完整的技术资料
4、法兰标准按HG/T 20615钢制管法兰执行
5、控制电压380V/3相/50Hz，防爆区域类别2级IIB或IIC、T4分类
6、冷却水供给温度32℃，冷却水压力正常4barg</t>
        </is>
      </c>
      <c r="O21" s="607"/>
      <c r="P21" s="607"/>
      <c r="Q21" s="607"/>
      <c r="R21" s="607"/>
      <c r="S21" s="607"/>
      <c r="T21" s="607"/>
      <c r="U21" s="607"/>
      <c r="V21" s="607"/>
      <c r="W21" s="607"/>
      <c r="X21" s="607"/>
      <c r="Y21" s="607"/>
      <c r="Z21" s="607"/>
      <c r="AA21" s="608"/>
    </row>
    <row r="22" spans="1:27" ht="77.400000000000006" customHeight="1">
      <c r="A22" s="600"/>
      <c r="B22" s="601"/>
      <c r="C22" s="601"/>
      <c r="D22" s="601"/>
      <c r="E22" s="601"/>
      <c r="F22" s="601"/>
      <c r="G22" s="601"/>
      <c r="H22" s="601"/>
      <c r="I22" s="604"/>
      <c r="J22" s="601"/>
      <c r="K22" s="601"/>
      <c r="L22" s="601"/>
      <c r="M22" s="605"/>
      <c r="N22" s="609"/>
      <c r="O22" s="610"/>
      <c r="P22" s="610"/>
      <c r="Q22" s="610"/>
      <c r="R22" s="610"/>
      <c r="S22" s="610"/>
      <c r="T22" s="610"/>
      <c r="U22" s="610"/>
      <c r="V22" s="610"/>
      <c r="W22" s="610"/>
      <c r="X22" s="610"/>
      <c r="Y22" s="610"/>
      <c r="Z22" s="610"/>
      <c r="AA22" s="611"/>
    </row>
    <row r="23" spans="1:27" ht="99.6" customHeight="1" thickBot="1">
      <c r="A23" s="615" t="s">
        <v>349</v>
      </c>
      <c r="B23" s="616"/>
      <c r="C23" s="616"/>
      <c r="D23" s="616"/>
      <c r="E23" s="616"/>
      <c r="F23" s="616"/>
      <c r="G23" s="616"/>
      <c r="H23" s="616"/>
      <c r="I23" s="617" t="s">
        <v>187</v>
      </c>
      <c r="J23" s="616"/>
      <c r="K23" s="616"/>
      <c r="L23" s="616"/>
      <c r="M23" s="618"/>
      <c r="N23" s="612"/>
      <c r="O23" s="613"/>
      <c r="P23" s="613"/>
      <c r="Q23" s="613"/>
      <c r="R23" s="613"/>
      <c r="S23" s="613"/>
      <c r="T23" s="613"/>
      <c r="U23" s="613"/>
      <c r="V23" s="613"/>
      <c r="W23" s="613"/>
      <c r="X23" s="613"/>
      <c r="Y23" s="613"/>
      <c r="Z23" s="613"/>
      <c r="AA23" s="614"/>
    </row>
    <row r="24" spans="1:27" ht="17.399999999999999" thickTop="1">
      <c r="A24" s="594" t="s">
        <v>350</v>
      </c>
      <c r="B24" s="594"/>
      <c r="C24" s="594"/>
      <c r="D24" s="594"/>
      <c r="E24" s="594"/>
      <c r="F24" s="594"/>
      <c r="G24" s="594"/>
      <c r="H24" s="594"/>
      <c r="I24" s="594"/>
      <c r="J24" s="594"/>
      <c r="K24" s="594"/>
      <c r="L24" s="594"/>
      <c r="M24" s="594"/>
      <c r="N24" s="594"/>
      <c r="O24" s="594"/>
      <c r="P24" s="594"/>
      <c r="Q24" s="594"/>
      <c r="R24" s="594"/>
      <c r="S24" s="594"/>
      <c r="T24" s="594"/>
      <c r="U24" s="594"/>
      <c r="V24" s="594"/>
      <c r="W24" s="594"/>
      <c r="X24" s="594"/>
      <c r="Y24" s="594"/>
      <c r="Z24" s="594"/>
      <c r="AA24" s="594"/>
    </row>
  </sheetData>
  <sheetProtection formatCells="0" formatColumns="0" formatRows="0" insertColumns="0" insertRows="0" insertHyperlinks="0" deleteColumns="0" deleteRows="0" sort="0" autoFilter="0" pivotTables="0"/>
  <mergeCells count="50">
    <mergeCell ref="AB2:AB7"/>
    <mergeCell ref="Y3:AA3"/>
    <mergeCell ref="A4:T4"/>
    <mergeCell ref="U4:Y4"/>
    <mergeCell ref="Z4:AA4"/>
    <mergeCell ref="A2:B2"/>
    <mergeCell ref="C2:H2"/>
    <mergeCell ref="I2:J3"/>
    <mergeCell ref="K2:R3"/>
    <mergeCell ref="S2:T2"/>
    <mergeCell ref="U2:V2"/>
    <mergeCell ref="W2:X2"/>
    <mergeCell ref="Y2:AA2"/>
    <mergeCell ref="A3:B3"/>
    <mergeCell ref="A1:B1"/>
    <mergeCell ref="C1:J1"/>
    <mergeCell ref="K1:O1"/>
    <mergeCell ref="P1:R1"/>
    <mergeCell ref="S1:U1"/>
    <mergeCell ref="V1:Y1"/>
    <mergeCell ref="Z1:AA1"/>
    <mergeCell ref="G5:G7"/>
    <mergeCell ref="C3:H3"/>
    <mergeCell ref="S3:T3"/>
    <mergeCell ref="U3:V3"/>
    <mergeCell ref="W3:X3"/>
    <mergeCell ref="O5:T6"/>
    <mergeCell ref="U5:Y6"/>
    <mergeCell ref="A5:A7"/>
    <mergeCell ref="B5:B7"/>
    <mergeCell ref="C5:D7"/>
    <mergeCell ref="E5:E7"/>
    <mergeCell ref="F5:F7"/>
    <mergeCell ref="Z5:Z7"/>
    <mergeCell ref="AA5:AA7"/>
    <mergeCell ref="H19:I19"/>
    <mergeCell ref="K19:M19"/>
    <mergeCell ref="H5:H7"/>
    <mergeCell ref="I5:J6"/>
    <mergeCell ref="K5:K7"/>
    <mergeCell ref="L5:L7"/>
    <mergeCell ref="M5:M7"/>
    <mergeCell ref="N5:N7"/>
    <mergeCell ref="A24:AA24"/>
    <mergeCell ref="A20:AA20"/>
    <mergeCell ref="A21:H22"/>
    <mergeCell ref="I21:M22"/>
    <mergeCell ref="N21:AA23"/>
    <mergeCell ref="A23:H23"/>
    <mergeCell ref="I23:M23"/>
  </mergeCells>
  <phoneticPr fontId="58" type="noConversion"/>
  <pageMargins left="0.70866141732283472" right="0.70866141732283472" top="0.74803149606299213" bottom="0.74803149606299213" header="0.31496062992125984" footer="0.31496062992125984"/>
  <pageSetup paperSize="9" orientation="landscape" horizontalDpi="1200" verticalDpi="1200" r:id="rId1" fitToWidth="1" fitToHeight="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1"/>
  <sheetViews>
    <sheetView view="pageBreakPreview" topLeftCell="E1" zoomScale="70" zoomScaleNormal="70" zoomScaleSheetLayoutView="70" workbookViewId="0">
      <selection activeCell="AD1" sqref="AD1:AD6"/>
    </sheetView>
  </sheetViews>
  <sheetFormatPr defaultColWidth="9" defaultRowHeight="16.8"/>
  <cols>
    <col min="1" max="1" width="5" style="29" customWidth="1"/>
    <col min="2" max="2" width="10.8984375" style="29" customWidth="1"/>
    <col min="3" max="3" width="7.5" style="34" customWidth="1"/>
    <col min="4" max="4" width="13.3984375" style="34" customWidth="1"/>
    <col min="5" max="5" width="4.8984375" style="29" customWidth="1"/>
    <col min="6" max="6" width="22.8984375" style="29" customWidth="1"/>
    <col min="7" max="7" width="6.3984375" style="29" customWidth="1"/>
    <col min="8" max="8" width="6.59765625" style="29" customWidth="1"/>
    <col min="9" max="9" width="9" style="29" customWidth="1"/>
    <col min="10" max="10" width="6.19921875" style="29" customWidth="1"/>
    <col min="11" max="11" width="5.8984375" style="29" customWidth="1"/>
    <col min="12" max="12" width="10.59765625" style="29" customWidth="1"/>
    <col min="13" max="13" width="6.3984375" style="29" customWidth="1"/>
    <col min="14" max="14" width="6.09765625" style="29" customWidth="1"/>
    <col min="15" max="15" width="10.69921875" style="29" customWidth="1"/>
    <col min="16" max="16" width="9.3984375" style="29" customWidth="1"/>
    <col min="17" max="17" width="6.8984375" style="29" customWidth="1"/>
    <col min="18" max="18" width="10" style="29" customWidth="1"/>
    <col min="19" max="19" width="6" style="29" customWidth="1"/>
    <col min="20" max="20" width="7.09765625" style="29" customWidth="1"/>
    <col min="21" max="21" width="7.3984375" style="29" customWidth="1"/>
    <col min="22" max="22" width="14.59765625" style="29" customWidth="1"/>
    <col min="23" max="23" width="7.5" style="29" customWidth="1"/>
    <col min="24" max="24" width="13" style="29" customWidth="1"/>
    <col min="25" max="25" width="6" style="29" customWidth="1"/>
    <col min="26" max="26" width="9" style="29" hidden="1" customWidth="1"/>
    <col min="27" max="27" width="6.19921875" style="29" customWidth="1"/>
    <col min="28" max="28" width="8.69921875" style="29" customWidth="1"/>
    <col min="29" max="29" width="8.8984375" style="29" customWidth="1"/>
    <col min="30" max="30" width="28.296875" style="29" customWidth="1"/>
    <col min="31" max="16384" width="9" style="29"/>
  </cols>
  <sheetData>
    <row r="1" spans="1:30" s="22" customFormat="1" ht="27" customHeight="1">
      <c r="A1" s="676" t="s">
        <v>129</v>
      </c>
      <c r="B1" s="676"/>
      <c r="C1" s="677"/>
      <c r="D1" s="677"/>
      <c r="E1" s="677"/>
      <c r="F1" s="677"/>
      <c r="G1" s="677"/>
      <c r="H1" s="677"/>
      <c r="I1" s="678" t="s">
        <v>160</v>
      </c>
      <c r="J1" s="678"/>
      <c r="K1" s="678">
        <f>IF('选型表'!E2="","",'选型表'!E2)</f>
      </c>
      <c r="L1" s="678"/>
      <c r="M1" s="678" t="s">
        <v>130</v>
      </c>
      <c r="N1" s="678"/>
      <c r="O1" s="678"/>
      <c r="P1" s="671"/>
      <c r="Q1" s="671"/>
      <c r="R1" s="671"/>
      <c r="S1" s="671"/>
      <c r="T1" s="671"/>
      <c r="U1" s="671"/>
      <c r="V1" s="671"/>
      <c r="W1" s="154"/>
      <c r="X1" s="155"/>
      <c r="Y1" s="154"/>
      <c r="Z1" s="155"/>
      <c r="AA1" s="154"/>
      <c r="AB1" s="154"/>
      <c r="AC1" s="154"/>
      <c r="AD1" s="462" t="s">
        <v>351</v>
      </c>
    </row>
    <row r="2" spans="1:30" s="30" customFormat="1" ht="40.5" customHeight="1">
      <c r="A2" s="672" t="s">
        <v>0</v>
      </c>
      <c r="B2" s="673"/>
      <c r="C2" s="470" t="str">
        <f>IF('选型表'!D3="","",'选型表'!D3)</f>
        <v>中石油华东设计院有限公司</v>
      </c>
      <c r="D2" s="471"/>
      <c r="E2" s="471"/>
      <c r="F2" s="471"/>
      <c r="G2" s="471"/>
      <c r="H2" s="471"/>
      <c r="I2" s="472"/>
      <c r="J2" s="724"/>
      <c r="K2" s="720"/>
      <c r="L2" s="720" t="s">
        <v>352</v>
      </c>
      <c r="M2" s="720"/>
      <c r="N2" s="720"/>
      <c r="O2" s="720"/>
      <c r="P2" s="720"/>
      <c r="Q2" s="720"/>
      <c r="R2" s="720"/>
      <c r="S2" s="720"/>
      <c r="T2" s="720"/>
      <c r="U2" s="721"/>
      <c r="V2" s="156" t="s">
        <v>132</v>
      </c>
      <c r="W2" s="674" t="str">
        <f>IF('选型表'!Y3="","",'选型表'!Y3)</f>
      </c>
      <c r="X2" s="674"/>
      <c r="Y2" s="675" t="s">
        <v>234</v>
      </c>
      <c r="Z2" s="675"/>
      <c r="AA2" s="675"/>
      <c r="AB2" s="679">
        <f>IF('选型表'!AC3="","",'选型表'!AC3)</f>
      </c>
      <c r="AC2" s="680"/>
      <c r="AD2" s="462"/>
    </row>
    <row r="3" spans="1:30" s="30" customFormat="1" ht="40.5" customHeight="1">
      <c r="A3" s="681" t="s">
        <v>133</v>
      </c>
      <c r="B3" s="682"/>
      <c r="C3" s="683" t="str">
        <f>IF('选型表'!D5="","",'选型表'!D5)</f>
        <v>TMP装置改造项目</v>
      </c>
      <c r="D3" s="684"/>
      <c r="E3" s="684"/>
      <c r="F3" s="684"/>
      <c r="G3" s="684"/>
      <c r="H3" s="684"/>
      <c r="I3" s="685"/>
      <c r="J3" s="725"/>
      <c r="K3" s="722"/>
      <c r="L3" s="722"/>
      <c r="M3" s="722"/>
      <c r="N3" s="722"/>
      <c r="O3" s="722"/>
      <c r="P3" s="722"/>
      <c r="Q3" s="722"/>
      <c r="R3" s="722"/>
      <c r="S3" s="722"/>
      <c r="T3" s="722"/>
      <c r="U3" s="723"/>
      <c r="V3" s="157" t="s">
        <v>134</v>
      </c>
      <c r="W3" s="686" t="str">
        <f>IF('选型表'!Y5="","",'选型表'!Y5)</f>
      </c>
      <c r="X3" s="686"/>
      <c r="Y3" s="687" t="s">
        <v>135</v>
      </c>
      <c r="Z3" s="687"/>
      <c r="AA3" s="687"/>
      <c r="AB3" s="688">
        <f>IF('选型表'!AC5="","",'选型表'!AC5)</f>
      </c>
      <c r="AC3" s="689"/>
      <c r="AD3" s="462"/>
    </row>
    <row r="4" spans="1:30" s="31" customFormat="1" ht="24.9" customHeight="1">
      <c r="A4" s="493" t="s">
        <v>136</v>
      </c>
      <c r="B4" s="469"/>
      <c r="C4" s="469"/>
      <c r="D4" s="469"/>
      <c r="E4" s="469"/>
      <c r="F4" s="469"/>
      <c r="G4" s="469"/>
      <c r="H4" s="469"/>
      <c r="I4" s="469"/>
      <c r="J4" s="469"/>
      <c r="K4" s="469"/>
      <c r="L4" s="469"/>
      <c r="M4" s="469"/>
      <c r="N4" s="469"/>
      <c r="O4" s="469"/>
      <c r="P4" s="469"/>
      <c r="Q4" s="469"/>
      <c r="R4" s="469"/>
      <c r="S4" s="469"/>
      <c r="T4" s="469"/>
      <c r="U4" s="469"/>
      <c r="V4" s="457"/>
      <c r="W4" s="459" t="s">
        <v>353</v>
      </c>
      <c r="X4" s="459"/>
      <c r="Y4" s="459"/>
      <c r="Z4" s="459"/>
      <c r="AA4" s="459"/>
      <c r="AB4" s="459" t="s">
        <v>354</v>
      </c>
      <c r="AC4" s="690"/>
      <c r="AD4" s="462"/>
    </row>
    <row r="5" spans="1:30" s="32" customFormat="1" ht="24.9" customHeight="1">
      <c r="A5" s="701" t="s">
        <v>164</v>
      </c>
      <c r="B5" s="704" t="s">
        <v>138</v>
      </c>
      <c r="C5" s="691" t="s">
        <v>139</v>
      </c>
      <c r="D5" s="715"/>
      <c r="E5" s="704" t="s">
        <v>140</v>
      </c>
      <c r="F5" s="691" t="s">
        <v>355</v>
      </c>
      <c r="G5" s="692"/>
      <c r="H5" s="692"/>
      <c r="I5" s="692"/>
      <c r="J5" s="692"/>
      <c r="K5" s="692"/>
      <c r="L5" s="692"/>
      <c r="M5" s="692"/>
      <c r="N5" s="693"/>
      <c r="O5" s="704" t="s">
        <v>356</v>
      </c>
      <c r="P5" s="704" t="s">
        <v>357</v>
      </c>
      <c r="Q5" s="704" t="s">
        <v>358</v>
      </c>
      <c r="R5" s="704" t="s">
        <v>359</v>
      </c>
      <c r="S5" s="704" t="s">
        <v>360</v>
      </c>
      <c r="T5" s="704" t="s">
        <v>219</v>
      </c>
      <c r="U5" s="735" t="s">
        <v>361</v>
      </c>
      <c r="V5" s="696" t="s">
        <v>149</v>
      </c>
      <c r="W5" s="694" t="s">
        <v>362</v>
      </c>
      <c r="X5" s="694"/>
      <c r="Y5" s="694"/>
      <c r="Z5" s="694"/>
      <c r="AA5" s="694"/>
      <c r="AB5" s="694" t="s">
        <v>363</v>
      </c>
      <c r="AC5" s="695" t="s">
        <v>364</v>
      </c>
      <c r="AD5" s="462"/>
    </row>
    <row r="6" spans="1:30" s="32" customFormat="1" ht="30.75" customHeight="1">
      <c r="A6" s="702"/>
      <c r="B6" s="705"/>
      <c r="C6" s="716"/>
      <c r="D6" s="717"/>
      <c r="E6" s="705"/>
      <c r="F6" s="704" t="s">
        <v>203</v>
      </c>
      <c r="G6" s="704" t="str">
        <f>IF('选型表'!G6="","",'选型表'!G6)</f>
        <v>比重</v>
      </c>
      <c r="H6" s="704" t="s">
        <v>365</v>
      </c>
      <c r="I6" s="691" t="str">
        <f>IF('选型表'!K6="","",'选型表'!K6)</f>
        <v>压力(MPaG)</v>
      </c>
      <c r="J6" s="707"/>
      <c r="K6" s="704" t="str">
        <f>IF('选型表'!J6="","",'选型表'!J6)</f>
        <v>粘度
(mm2/s)</v>
      </c>
      <c r="L6" s="704" t="str">
        <f>IF('选型表'!I6="","",'选型表'!I6)</f>
        <v>汽化
压力
(MPaA)</v>
      </c>
      <c r="M6" s="704" t="str">
        <f>IF('选型表'!T6="","",'选型表'!T6)</f>
        <v>额定
转速
rpm</v>
      </c>
      <c r="N6" s="704" t="s">
        <v>366</v>
      </c>
      <c r="O6" s="705"/>
      <c r="P6" s="705"/>
      <c r="Q6" s="705"/>
      <c r="R6" s="705"/>
      <c r="S6" s="705"/>
      <c r="T6" s="705"/>
      <c r="U6" s="736"/>
      <c r="V6" s="697"/>
      <c r="W6" s="694" t="s">
        <v>117</v>
      </c>
      <c r="X6" s="694" t="s">
        <v>367</v>
      </c>
      <c r="Y6" s="694" t="s">
        <v>151</v>
      </c>
      <c r="Z6" s="694"/>
      <c r="AA6" s="694" t="s">
        <v>152</v>
      </c>
      <c r="AB6" s="694"/>
      <c r="AC6" s="695"/>
      <c r="AD6" s="462"/>
    </row>
    <row r="7" spans="1:30" s="32" customFormat="1" ht="36" customHeight="1">
      <c r="A7" s="703"/>
      <c r="B7" s="706"/>
      <c r="C7" s="718"/>
      <c r="D7" s="719"/>
      <c r="E7" s="705"/>
      <c r="F7" s="705"/>
      <c r="G7" s="706"/>
      <c r="H7" s="705"/>
      <c r="I7" s="158" t="s">
        <v>224</v>
      </c>
      <c r="J7" s="159" t="s">
        <v>225</v>
      </c>
      <c r="K7" s="705"/>
      <c r="L7" s="705"/>
      <c r="M7" s="706"/>
      <c r="N7" s="705"/>
      <c r="O7" s="705"/>
      <c r="P7" s="705"/>
      <c r="Q7" s="705"/>
      <c r="R7" s="706"/>
      <c r="S7" s="706"/>
      <c r="T7" s="706"/>
      <c r="U7" s="737"/>
      <c r="V7" s="698"/>
      <c r="W7" s="694"/>
      <c r="X7" s="694"/>
      <c r="Y7" s="694"/>
      <c r="Z7" s="694"/>
      <c r="AA7" s="694"/>
      <c r="AB7" s="694"/>
      <c r="AC7" s="695"/>
    </row>
    <row r="8" spans="1:30" s="33" customFormat="1" ht="60" customHeight="1">
      <c r="A8" s="160" t="str">
        <f>IF('选型表'!A8="","",'选型表'!A8)</f>
        <v>001</v>
      </c>
      <c r="B8" s="148" t="str">
        <f>IF('选型表'!C8="","",'选型表'!C8)</f>
        <v>P-102D</v>
      </c>
      <c r="C8" s="161">
        <f>IF('选型表'!Q8="","",'选型表'!Q8)</f>
      </c>
      <c r="D8" s="162">
        <f>IF('选型表'!R8="","",'选型表'!R8)</f>
      </c>
      <c r="E8" s="148">
        <f>IF('选型表'!E8="","",'选型表'!E8)</f>
        <v>1</v>
      </c>
      <c r="F8" s="148" t="str">
        <f>IF('选型表'!F8="","",'选型表'!F8)</f>
        <v>热媒水</v>
      </c>
      <c r="G8" s="148" t="str">
        <f>IF('选型表'!G8="","",'选型表'!G8)</f>
        <v>0.974</v>
      </c>
      <c r="H8" s="148" t="str">
        <f>IF('选型表'!H8="","",'选型表'!H8)</f>
        <v>75</v>
      </c>
      <c r="I8" s="148" t="str">
        <f>IF('选型表'!K8="","",'选型表'!K8)</f>
        <v>0.2</v>
      </c>
      <c r="J8" s="176">
        <f>IF('选型表'!L8="","",'选型表'!L8)</f>
      </c>
      <c r="K8" s="148" t="str">
        <f>IF('选型表'!J8="","",'选型表'!J8)</f>
        <v>0.38</v>
      </c>
      <c r="L8" s="148" t="str">
        <f>IF('选型表'!I8="","",'选型表'!I8)</f>
        <v>0.038</v>
      </c>
      <c r="M8" s="148">
        <f>IF('选型表'!T8="","",'选型表'!T8)</f>
      </c>
      <c r="N8" s="148"/>
      <c r="O8" s="148"/>
      <c r="P8" s="176"/>
      <c r="Q8" s="148"/>
      <c r="R8" s="163" t="str">
        <f>IF('选型表'!Y8="","",'选型表'!Y8)</f>
        <v>S-6</v>
      </c>
      <c r="S8" s="163">
        <f>IF('选型表'!Z8="","",'选型表'!Z8)</f>
      </c>
      <c r="T8" s="163" t="str">
        <f>IF('选型表'!AA8="","",'选型表'!AA8)</f>
        <v>K</v>
      </c>
      <c r="U8" s="163"/>
      <c r="V8" s="912" t="inlineStr">
        <is>
          <t>随机备品备件 1套/台</t>
        </is>
      </c>
      <c r="W8" s="136"/>
      <c r="X8" s="136"/>
      <c r="Y8" s="136"/>
      <c r="Z8" s="136"/>
      <c r="AA8" s="136"/>
      <c r="AB8" s="136"/>
      <c r="AC8" s="138"/>
    </row>
    <row r="9" spans="1:30" s="33" customFormat="1" ht="60" customHeight="1">
      <c r="A9" s="160" t="str">
        <f>IF('选型表'!A9="","",'选型表'!A9)</f>
        <v>002</v>
      </c>
      <c r="B9" s="148" t="str">
        <f>IF('选型表'!C9="","",'选型表'!C9)</f>
        <v>P-201AB</v>
      </c>
      <c r="C9" s="161">
        <f>IF('选型表'!Q9="","",'选型表'!Q9)</f>
      </c>
      <c r="D9" s="162">
        <f>IF('选型表'!R9="","",'选型表'!R9)</f>
      </c>
      <c r="E9" s="148">
        <f>IF('选型表'!E9="","",'选型表'!E9)</f>
        <v>2</v>
      </c>
      <c r="F9" s="148" t="str">
        <f>IF('选型表'!F9="","",'选型表'!F9)</f>
        <v>原料油、总硫含量1.5wt%</v>
      </c>
      <c r="G9" s="148" t="str">
        <f>IF('选型表'!G9="","",'选型表'!G9)</f>
        <v>0.889</v>
      </c>
      <c r="H9" s="148" t="str">
        <f>IF('选型表'!H9="","",'选型表'!H9)</f>
        <v>80</v>
      </c>
      <c r="I9" s="148" t="str">
        <f>IF('选型表'!K9="","",'选型表'!K9)</f>
        <v>0.246</v>
      </c>
      <c r="J9" s="176">
        <f>IF('选型表'!L9="","",'选型表'!L9)</f>
      </c>
      <c r="K9" s="148" t="str">
        <f>IF('选型表'!J9="","",'选型表'!J9)</f>
        <v>7.52</v>
      </c>
      <c r="L9" s="148" t="str">
        <f>IF('选型表'!I9="","",'选型表'!I9)</f>
        <v>0.22</v>
      </c>
      <c r="M9" s="148">
        <f>IF('选型表'!T9="","",'选型表'!T9)</f>
      </c>
      <c r="N9" s="148"/>
      <c r="O9" s="148"/>
      <c r="P9" s="176"/>
      <c r="Q9" s="148"/>
      <c r="R9" s="163" t="str">
        <f>IF('选型表'!Y9="","",'选型表'!Y9)</f>
        <v>C-6</v>
      </c>
      <c r="S9" s="163" t="str">
        <f>IF('选型表'!Z9="","",'选型表'!Z9)</f>
        <v>PLAN21+53B</v>
      </c>
      <c r="T9" s="163" t="str">
        <f>IF('选型表'!AA9="","",'选型表'!AA9)</f>
        <v>K</v>
      </c>
      <c r="U9" s="163"/>
      <c r="V9" s="912" t="inlineStr">
        <is>
          <t>随机备品备件 1套/台</t>
        </is>
      </c>
      <c r="W9" s="136"/>
      <c r="X9" s="136"/>
      <c r="Y9" s="136"/>
      <c r="Z9" s="136"/>
      <c r="AA9" s="136"/>
      <c r="AB9" s="136"/>
      <c r="AC9" s="138"/>
    </row>
    <row r="10" spans="1:30" s="33" customFormat="1" ht="60" customHeight="1">
      <c r="A10" s="160" t="str">
        <f>IF('选型表'!A10="","",'选型表'!A10)</f>
        <v>003</v>
      </c>
      <c r="B10" s="148" t="str">
        <f>IF('选型表'!C10="","",'选型表'!C10)</f>
        <v>P-203AB</v>
      </c>
      <c r="C10" s="161">
        <f>IF('选型表'!Q10="","",'选型表'!Q10)</f>
      </c>
      <c r="D10" s="162">
        <f>IF('选型表'!R10="","",'选型表'!R10)</f>
      </c>
      <c r="E10" s="148">
        <f>IF('选型表'!E10="","",'选型表'!E10)</f>
        <v>2</v>
      </c>
      <c r="F10" s="148" t="str">
        <f>IF('选型表'!F10="","",'选型表'!F10)</f>
        <v>粗汽油、总硫含量0.1wt%</v>
      </c>
      <c r="G10" s="148" t="str">
        <f>IF('选型表'!G10="","",'选型表'!G10)</f>
        <v>0.723</v>
      </c>
      <c r="H10" s="148" t="str">
        <f>IF('选型表'!H10="","",'选型表'!H10)</f>
        <v>40</v>
      </c>
      <c r="I10" s="148" t="str">
        <f>IF('选型表'!K10="","",'选型表'!K10)</f>
        <v>0.058</v>
      </c>
      <c r="J10" s="176">
        <f>IF('选型表'!L10="","",'选型表'!L10)</f>
      </c>
      <c r="K10" s="148" t="str">
        <f>IF('选型表'!J10="","",'选型表'!J10)</f>
        <v>0.33</v>
      </c>
      <c r="L10" s="148" t="str">
        <f>IF('选型表'!I10="","",'选型表'!I10)</f>
        <v>0.15</v>
      </c>
      <c r="M10" s="148">
        <f>IF('选型表'!T10="","",'选型表'!T10)</f>
      </c>
      <c r="N10" s="148"/>
      <c r="O10" s="148"/>
      <c r="P10" s="176"/>
      <c r="Q10" s="148"/>
      <c r="R10" s="163" t="str">
        <f>IF('选型表'!Y10="","",'选型表'!Y10)</f>
        <v>S-6</v>
      </c>
      <c r="S10" s="163" t="str">
        <f>IF('选型表'!Z10="","",'选型表'!Z10)</f>
        <v>PLAN11+52</v>
      </c>
      <c r="T10" s="163">
        <f>IF('选型表'!AA10="","",'选型表'!AA10)</f>
      </c>
      <c r="U10" s="163"/>
      <c r="V10" s="912" t="inlineStr">
        <is>
          <t>随机备品备件 1套/台</t>
        </is>
      </c>
      <c r="W10" s="136"/>
      <c r="X10" s="136"/>
      <c r="Y10" s="136"/>
      <c r="Z10" s="136"/>
      <c r="AA10" s="136"/>
      <c r="AB10" s="136"/>
      <c r="AC10" s="138"/>
    </row>
    <row r="11" spans="1:30" s="33" customFormat="1" ht="60" customHeight="1">
      <c r="A11" s="160" t="str">
        <f>IF('选型表'!A11="","",'选型表'!A11)</f>
        <v>004</v>
      </c>
      <c r="B11" s="148" t="str">
        <f>IF('选型表'!C11="","",'选型表'!C11)</f>
        <v>P-204AB</v>
      </c>
      <c r="C11" s="161">
        <f>IF('选型表'!Q11="","",'选型表'!Q11)</f>
      </c>
      <c r="D11" s="162">
        <f>IF('选型表'!R11="","",'选型表'!R11)</f>
      </c>
      <c r="E11" s="148">
        <f>IF('选型表'!E11="","",'选型表'!E11)</f>
        <v>2</v>
      </c>
      <c r="F11" s="148" t="str">
        <f>IF('选型表'!F11="","",'选型表'!F11)</f>
        <v>顶循环油</v>
      </c>
      <c r="G11" s="148" t="str">
        <f>IF('选型表'!G11="","",'选型表'!G11)</f>
        <v>0.715</v>
      </c>
      <c r="H11" s="148" t="str">
        <f>IF('选型表'!H11="","",'选型表'!H11)</f>
        <v>133</v>
      </c>
      <c r="I11" s="148" t="str">
        <f>IF('选型表'!K11="","",'选型表'!K11)</f>
        <v>0.388</v>
      </c>
      <c r="J11" s="176">
        <f>IF('选型表'!L11="","",'选型表'!L11)</f>
      </c>
      <c r="K11" s="148" t="str">
        <f>IF('选型表'!J11="","",'选型表'!J11)</f>
        <v>0.28</v>
      </c>
      <c r="L11" s="148" t="str">
        <f>IF('选型表'!I11="","",'选型表'!I11)</f>
        <v>0.19823</v>
      </c>
      <c r="M11" s="148">
        <f>IF('选型表'!T11="","",'选型表'!T11)</f>
      </c>
      <c r="N11" s="148"/>
      <c r="O11" s="148"/>
      <c r="P11" s="176"/>
      <c r="Q11" s="148"/>
      <c r="R11" s="163" t="str">
        <f>IF('选型表'!Y11="","",'选型表'!Y11)</f>
        <v>S-6</v>
      </c>
      <c r="S11" s="163" t="str">
        <f>IF('选型表'!Z11="","",'选型表'!Z11)</f>
        <v>PLAN21+52</v>
      </c>
      <c r="T11" s="163">
        <f>IF('选型表'!AA11="","",'选型表'!AA11)</f>
      </c>
      <c r="U11" s="163"/>
      <c r="V11" s="912" t="inlineStr">
        <is>
          <t>随机备品备件 1套/台</t>
        </is>
      </c>
      <c r="W11" s="136"/>
      <c r="X11" s="136"/>
      <c r="Y11" s="136"/>
      <c r="Z11" s="136"/>
      <c r="AA11" s="136"/>
      <c r="AB11" s="136"/>
      <c r="AC11" s="138"/>
    </row>
    <row r="12" spans="1:30" s="33" customFormat="1" ht="60" customHeight="1">
      <c r="A12" s="160" t="str">
        <f>IF('选型表'!A12="","",'选型表'!A12)</f>
        <v>005</v>
      </c>
      <c r="B12" s="148" t="str">
        <f>IF('选型表'!C12="","",'选型表'!C12)</f>
        <v>P-205AB</v>
      </c>
      <c r="C12" s="161">
        <f>IF('选型表'!Q12="","",'选型表'!Q12)</f>
      </c>
      <c r="D12" s="162">
        <f>IF('选型表'!R12="","",'选型表'!R12)</f>
      </c>
      <c r="E12" s="148">
        <f>IF('选型表'!E12="","",'选型表'!E12)</f>
        <v>2</v>
      </c>
      <c r="F12" s="148" t="str">
        <f>IF('选型表'!F12="","",'选型表'!F12)</f>
        <v>轻柴油、总硫含量2.29wt%</v>
      </c>
      <c r="G12" s="148" t="str">
        <f>IF('选型表'!G12="","",'选型表'!G12)</f>
        <v>0.779</v>
      </c>
      <c r="H12" s="148" t="str">
        <f>IF('选型表'!H12="","",'选型表'!H12)</f>
        <v>207</v>
      </c>
      <c r="I12" s="148" t="str">
        <f>IF('选型表'!K12="","",'选型表'!K12)</f>
        <v>0.132</v>
      </c>
      <c r="J12" s="176">
        <f>IF('选型表'!L12="","",'选型表'!L12)</f>
      </c>
      <c r="K12" s="148" t="str">
        <f>IF('选型表'!J12="","",'选型表'!J12)</f>
        <v>0.39</v>
      </c>
      <c r="L12" s="148" t="str">
        <f>IF('选型表'!I12="","",'选型表'!I12)</f>
        <v>0.21575</v>
      </c>
      <c r="M12" s="148">
        <f>IF('选型表'!T12="","",'选型表'!T12)</f>
      </c>
      <c r="N12" s="148"/>
      <c r="O12" s="148"/>
      <c r="P12" s="176"/>
      <c r="Q12" s="148"/>
      <c r="R12" s="163" t="str">
        <f>IF('选型表'!Y12="","",'选型表'!Y12)</f>
        <v>C-6</v>
      </c>
      <c r="S12" s="163" t="str">
        <f>IF('选型表'!Z12="","",'选型表'!Z12)</f>
        <v>PLAN21+53B</v>
      </c>
      <c r="T12" s="163">
        <f>IF('选型表'!AA12="","",'选型表'!AA12)</f>
      </c>
      <c r="U12" s="163"/>
      <c r="V12" s="912" t="inlineStr">
        <is>
          <t>随机备品备件 1套/台</t>
        </is>
      </c>
      <c r="W12" s="136"/>
      <c r="X12" s="136"/>
      <c r="Y12" s="136"/>
      <c r="Z12" s="136"/>
      <c r="AA12" s="136"/>
      <c r="AB12" s="136"/>
      <c r="AC12" s="138"/>
    </row>
    <row r="13" spans="1:30" s="33" customFormat="1" ht="60" customHeight="1">
      <c r="A13" s="160" t="str">
        <f>IF('选型表'!A13="","",'选型表'!A13)</f>
        <v>006</v>
      </c>
      <c r="B13" s="148" t="str">
        <f>IF('选型表'!C13="","",'选型表'!C13)</f>
        <v>P-206AB</v>
      </c>
      <c r="C13" s="161">
        <f>IF('选型表'!Q13="","",'选型表'!Q13)</f>
      </c>
      <c r="D13" s="162">
        <f>IF('选型表'!R13="","",'选型表'!R13)</f>
      </c>
      <c r="E13" s="148">
        <f>IF('选型表'!E13="","",'选型表'!E13)</f>
        <v>2</v>
      </c>
      <c r="F13" s="148" t="str">
        <f>IF('选型表'!F13="","",'选型表'!F13)</f>
        <v>轻柴油</v>
      </c>
      <c r="G13" s="148" t="str">
        <f>IF('选型表'!G13="","",'选型表'!G13)</f>
        <v>0.89</v>
      </c>
      <c r="H13" s="148" t="str">
        <f>IF('选型表'!H13="","",'选型表'!H13)</f>
        <v>40</v>
      </c>
      <c r="I13" s="148" t="str">
        <f>IF('选型表'!K13="","",'选型表'!K13)</f>
        <v>0.899</v>
      </c>
      <c r="J13" s="176">
        <f>IF('选型表'!L13="","",'选型表'!L13)</f>
      </c>
      <c r="K13" s="148" t="str">
        <f>IF('选型表'!J13="","",'选型表'!J13)</f>
        <v>2.65</v>
      </c>
      <c r="L13" s="148" t="str">
        <f>IF('选型表'!I13="","",'选型表'!I13)</f>
        <v>0.00778</v>
      </c>
      <c r="M13" s="148" t="str">
        <f>IF('选型表'!T13="","",'选型表'!T13)</f>
        <v>2950</v>
      </c>
      <c r="N13" s="148"/>
      <c r="O13" s="148"/>
      <c r="P13" s="176"/>
      <c r="Q13" s="148"/>
      <c r="R13" s="163" t="str">
        <f>IF('选型表'!Y13="","",'选型表'!Y13)</f>
        <v>S-6</v>
      </c>
      <c r="S13" s="163" t="str">
        <f>IF('选型表'!Z13="","",'选型表'!Z13)</f>
        <v>PLAN11</v>
      </c>
      <c r="T13" s="163">
        <f>IF('选型表'!AA13="","",'选型表'!AA13)</f>
      </c>
      <c r="U13" s="163"/>
      <c r="V13" s="912" t="inlineStr">
        <is>
          <t>随机备品备件 1套/台</t>
        </is>
      </c>
      <c r="W13" s="136"/>
      <c r="X13" s="136"/>
      <c r="Y13" s="136"/>
      <c r="Z13" s="136"/>
      <c r="AA13" s="136"/>
      <c r="AB13" s="136"/>
      <c r="AC13" s="138"/>
    </row>
    <row r="14" spans="1:30" s="33" customFormat="1" ht="60" customHeight="1">
      <c r="A14" s="160" t="str">
        <f>IF('选型表'!A14="","",'选型表'!A14)</f>
        <v>007</v>
      </c>
      <c r="B14" s="148" t="str">
        <f>IF('选型表'!C14="","",'选型表'!C14)</f>
        <v>P-210AB</v>
      </c>
      <c r="C14" s="161">
        <f>IF('选型表'!Q14="","",'选型表'!Q14)</f>
      </c>
      <c r="D14" s="162">
        <f>IF('选型表'!R14="","",'选型表'!R14)</f>
      </c>
      <c r="E14" s="148">
        <f>IF('选型表'!E14="","",'选型表'!E14)</f>
        <v>2</v>
      </c>
      <c r="F14" s="148" t="str">
        <f>IF('选型表'!F14="","",'选型表'!F14)</f>
        <v>酸性水、H2S含量1.14wt%</v>
      </c>
      <c r="G14" s="148" t="str">
        <f>IF('选型表'!G14="","",'选型表'!G14)</f>
        <v>0.992</v>
      </c>
      <c r="H14" s="148" t="str">
        <f>IF('选型表'!H14="","",'选型表'!H14)</f>
        <v>40</v>
      </c>
      <c r="I14" s="148" t="str">
        <f>IF('选型表'!K14="","",'选型表'!K14)</f>
        <v>0.06</v>
      </c>
      <c r="J14" s="176">
        <f>IF('选型表'!L14="","",'选型表'!L14)</f>
      </c>
      <c r="K14" s="148" t="str">
        <f>IF('选型表'!J14="","",'选型表'!J14)</f>
        <v>0.65</v>
      </c>
      <c r="L14" s="148" t="str">
        <f>IF('选型表'!I14="","",'选型表'!I14)</f>
        <v>0.00733</v>
      </c>
      <c r="M14" s="148">
        <f>IF('选型表'!T14="","",'选型表'!T14)</f>
      </c>
      <c r="N14" s="148"/>
      <c r="O14" s="148"/>
      <c r="P14" s="176"/>
      <c r="Q14" s="148"/>
      <c r="R14" s="163" t="str">
        <f>IF('选型表'!Y14="","",'选型表'!Y14)</f>
        <v>A-8</v>
      </c>
      <c r="S14" s="163" t="str">
        <f>IF('选型表'!Z14="","",'选型表'!Z14)</f>
        <v>PLAN11+53B</v>
      </c>
      <c r="T14" s="163">
        <f>IF('选型表'!AA14="","",'选型表'!AA14)</f>
      </c>
      <c r="U14" s="163"/>
      <c r="V14" s="912" t="inlineStr">
        <is>
          <t>随机备品备件 1套/台</t>
        </is>
      </c>
      <c r="W14" s="136"/>
      <c r="X14" s="136"/>
      <c r="Y14" s="136"/>
      <c r="Z14" s="136"/>
      <c r="AA14" s="136"/>
      <c r="AB14" s="136"/>
      <c r="AC14" s="138"/>
    </row>
    <row r="15" spans="1:30" s="33" customFormat="1" ht="60" customHeight="1">
      <c r="A15" s="160" t="str">
        <f>IF('选型表'!A15="","",'选型表'!A15)</f>
        <v>008</v>
      </c>
      <c r="B15" s="148" t="str">
        <f>IF('选型表'!C15="","",'选型表'!C15)</f>
        <v>P-301AB</v>
      </c>
      <c r="C15" s="161">
        <f>IF('选型表'!Q15="","",'选型表'!Q15)</f>
      </c>
      <c r="D15" s="162">
        <f>IF('选型表'!R15="","",'选型表'!R15)</f>
      </c>
      <c r="E15" s="148">
        <f>IF('选型表'!E15="","",'选型表'!E15)</f>
        <v>2</v>
      </c>
      <c r="F15" s="148" t="str">
        <f>IF('选型表'!F15="","",'选型表'!F15)</f>
        <v>凝缩油</v>
      </c>
      <c r="G15" s="148" t="str">
        <f>IF('选型表'!G15="","",'选型表'!G15)</f>
        <v>0.616</v>
      </c>
      <c r="H15" s="148" t="str">
        <f>IF('选型表'!H15="","",'选型表'!H15)</f>
        <v>40</v>
      </c>
      <c r="I15" s="148" t="str">
        <f>IF('选型表'!K15="","",'选型表'!K15)</f>
        <v>1.393</v>
      </c>
      <c r="J15" s="176">
        <f>IF('选型表'!L15="","",'选型表'!L15)</f>
      </c>
      <c r="K15" s="148" t="str">
        <f>IF('选型表'!J15="","",'选型表'!J15)</f>
        <v>0.18</v>
      </c>
      <c r="L15" s="148" t="str">
        <f>IF('选型表'!I15="","",'选型表'!I15)</f>
        <v>1.471</v>
      </c>
      <c r="M15" s="148">
        <f>IF('选型表'!T15="","",'选型表'!T15)</f>
      </c>
      <c r="N15" s="148"/>
      <c r="O15" s="148"/>
      <c r="P15" s="176"/>
      <c r="Q15" s="148"/>
      <c r="R15" s="163" t="str">
        <f>IF('选型表'!Y15="","",'选型表'!Y15)</f>
        <v>S-6</v>
      </c>
      <c r="S15" s="163" t="str">
        <f>IF('选型表'!Z15="","",'选型表'!Z15)</f>
        <v>PLAN11+53B</v>
      </c>
      <c r="T15" s="163">
        <f>IF('选型表'!AA15="","",'选型表'!AA15)</f>
      </c>
      <c r="U15" s="163"/>
      <c r="V15" s="912" t="inlineStr">
        <is>
          <t>随机备品备件 1套/台</t>
        </is>
      </c>
      <c r="W15" s="136"/>
      <c r="X15" s="136"/>
      <c r="Y15" s="136"/>
      <c r="Z15" s="136"/>
      <c r="AA15" s="136"/>
      <c r="AB15" s="136"/>
      <c r="AC15" s="138"/>
    </row>
    <row r="16" spans="1:30" s="33" customFormat="1" ht="60" customHeight="1">
      <c r="A16" s="160" t="str">
        <f>IF('选型表'!A16="","",'选型表'!A16)</f>
        <v>009</v>
      </c>
      <c r="B16" s="148" t="str">
        <f>IF('选型表'!C16="","",'选型表'!C16)</f>
        <v>P-302AB</v>
      </c>
      <c r="C16" s="161">
        <f>IF('选型表'!Q16="","",'选型表'!Q16)</f>
      </c>
      <c r="D16" s="162">
        <f>IF('选型表'!R16="","",'选型表'!R16)</f>
      </c>
      <c r="E16" s="148">
        <f>IF('选型表'!E16="","",'选型表'!E16)</f>
        <v>2</v>
      </c>
      <c r="F16" s="148" t="str">
        <f>IF('选型表'!F16="","",'选型表'!F16)</f>
        <v>吸收塔一中回流油、H2S含量1.02wt%</v>
      </c>
      <c r="G16" s="148" t="str">
        <f>IF('选型表'!G16="","",'选型表'!G16)</f>
        <v>0.668</v>
      </c>
      <c r="H16" s="148" t="str">
        <f>IF('选型表'!H16="","",'选型表'!H16)</f>
        <v>49</v>
      </c>
      <c r="I16" s="148" t="str">
        <f>IF('选型表'!K16="","",'选型表'!K16)</f>
        <v>1.552</v>
      </c>
      <c r="J16" s="176">
        <f>IF('选型表'!L16="","",'选型表'!L16)</f>
      </c>
      <c r="K16" s="148" t="str">
        <f>IF('选型表'!J16="","",'选型表'!J16)</f>
        <v>0.24</v>
      </c>
      <c r="L16" s="148" t="str">
        <f>IF('选型表'!I16="","",'选型表'!I16)</f>
        <v>1.43014</v>
      </c>
      <c r="M16" s="148" t="str">
        <f>IF('选型表'!T16="","",'选型表'!T16)</f>
        <v>2950</v>
      </c>
      <c r="N16" s="148"/>
      <c r="O16" s="148"/>
      <c r="P16" s="176"/>
      <c r="Q16" s="148"/>
      <c r="R16" s="163" t="str">
        <f>IF('选型表'!Y16="","",'选型表'!Y16)</f>
        <v>S-6</v>
      </c>
      <c r="S16" s="163" t="str">
        <f>IF('选型表'!Z16="","",'选型表'!Z16)</f>
        <v>PLAN11+53B</v>
      </c>
      <c r="T16" s="163">
        <f>IF('选型表'!AA16="","",'选型表'!AA16)</f>
      </c>
      <c r="U16" s="163"/>
      <c r="V16" s="912" t="inlineStr">
        <is>
          <t>随机备品备件 1套/台</t>
        </is>
      </c>
      <c r="W16" s="136"/>
      <c r="X16" s="136"/>
      <c r="Y16" s="136"/>
      <c r="Z16" s="136"/>
      <c r="AA16" s="136"/>
      <c r="AB16" s="136"/>
      <c r="AC16" s="138"/>
    </row>
    <row r="17" spans="1:30" s="33" customFormat="1" ht="60" customHeight="1">
      <c r="A17" s="160" t="str">
        <f>IF('选型表'!A17="","",'选型表'!A17)</f>
        <v>010</v>
      </c>
      <c r="B17" s="148" t="str">
        <f>IF('选型表'!C17="","",'选型表'!C17)</f>
        <v>P-303AB</v>
      </c>
      <c r="C17" s="161">
        <f>IF('选型表'!Q17="","",'选型表'!Q17)</f>
      </c>
      <c r="D17" s="162">
        <f>IF('选型表'!R17="","",'选型表'!R17)</f>
      </c>
      <c r="E17" s="148">
        <f>IF('选型表'!E17="","",'选型表'!E17)</f>
        <v>2</v>
      </c>
      <c r="F17" s="148" t="str">
        <f>IF('选型表'!F17="","",'选型表'!F17)</f>
        <v>吸收塔二中回流油、H2S含量1.73wt%</v>
      </c>
      <c r="G17" s="148" t="str">
        <f>IF('选型表'!G17="","",'选型表'!G17)</f>
        <v>0.668</v>
      </c>
      <c r="H17" s="148" t="str">
        <f>IF('选型表'!H17="","",'选型表'!H17)</f>
        <v>45</v>
      </c>
      <c r="I17" s="148" t="str">
        <f>IF('选型表'!K17="","",'选型表'!K17)</f>
        <v>1.525</v>
      </c>
      <c r="J17" s="176">
        <f>IF('选型表'!L17="","",'选型表'!L17)</f>
      </c>
      <c r="K17" s="148" t="str">
        <f>IF('选型表'!J17="","",'选型表'!J17)</f>
        <v>0.24</v>
      </c>
      <c r="L17" s="148" t="str">
        <f>IF('选型表'!I17="","",'选型表'!I17)</f>
        <v>1.446</v>
      </c>
      <c r="M17" s="148">
        <f>IF('选型表'!T17="","",'选型表'!T17)</f>
      </c>
      <c r="N17" s="148"/>
      <c r="O17" s="148"/>
      <c r="P17" s="176"/>
      <c r="Q17" s="148"/>
      <c r="R17" s="163" t="str">
        <f>IF('选型表'!Y17="","",'选型表'!Y17)</f>
        <v>S-6</v>
      </c>
      <c r="S17" s="163" t="str">
        <f>IF('选型表'!Z17="","",'选型表'!Z17)</f>
        <v>PLAN11+53B</v>
      </c>
      <c r="T17" s="163">
        <f>IF('选型表'!AA17="","",'选型表'!AA17)</f>
      </c>
      <c r="U17" s="163"/>
      <c r="V17" s="912" t="inlineStr">
        <is>
          <t>随机备品备件 1套/台</t>
        </is>
      </c>
      <c r="W17" s="136"/>
      <c r="X17" s="136"/>
      <c r="Y17" s="136"/>
      <c r="Z17" s="136"/>
      <c r="AA17" s="136"/>
      <c r="AB17" s="136"/>
      <c r="AC17" s="138"/>
    </row>
    <row r="18" spans="1:30" s="33" customFormat="1" ht="60" customHeight="1">
      <c r="A18" s="160" t="str">
        <f>IF('选型表'!A18="","",'选型表'!A18)</f>
        <v>011</v>
      </c>
      <c r="B18" s="148" t="str">
        <f>IF('选型表'!C18="","",'选型表'!C18)</f>
        <v>P-304AB</v>
      </c>
      <c r="C18" s="161">
        <f>IF('选型表'!Q18="","",'选型表'!Q18)</f>
      </c>
      <c r="D18" s="162">
        <f>IF('选型表'!R18="","",'选型表'!R18)</f>
      </c>
      <c r="E18" s="148">
        <f>IF('选型表'!E18="","",'选型表'!E18)</f>
        <v>2</v>
      </c>
      <c r="F18" s="148" t="str">
        <f>IF('选型表'!F18="","",'选型表'!F18)</f>
        <v>吸收塔三中回流油、H2S含量1.75wt%</v>
      </c>
      <c r="G18" s="148" t="str">
        <f>IF('选型表'!G18="","",'选型表'!G18)</f>
        <v>0.659</v>
      </c>
      <c r="H18" s="148" t="str">
        <f>IF('选型表'!H18="","",'选型表'!H18)</f>
        <v>47</v>
      </c>
      <c r="I18" s="148" t="str">
        <f>IF('选型表'!K18="","",'选型表'!K18)</f>
        <v>1.5</v>
      </c>
      <c r="J18" s="176">
        <f>IF('选型表'!L18="","",'选型表'!L18)</f>
      </c>
      <c r="K18" s="148" t="str">
        <f>IF('选型表'!J18="","",'选型表'!J18)</f>
        <v>0.22</v>
      </c>
      <c r="L18" s="148" t="str">
        <f>IF('选型表'!I18="","",'选型表'!I18)</f>
        <v>1.463</v>
      </c>
      <c r="M18" s="148">
        <f>IF('选型表'!T18="","",'选型表'!T18)</f>
      </c>
      <c r="N18" s="148"/>
      <c r="O18" s="148"/>
      <c r="P18" s="176"/>
      <c r="Q18" s="148"/>
      <c r="R18" s="163" t="str">
        <f>IF('选型表'!Y18="","",'选型表'!Y18)</f>
        <v>S-6</v>
      </c>
      <c r="S18" s="163" t="str">
        <f>IF('选型表'!Z18="","",'选型表'!Z18)</f>
        <v>PLAN11+53B</v>
      </c>
      <c r="T18" s="163">
        <f>IF('选型表'!AA18="","",'选型表'!AA18)</f>
      </c>
      <c r="U18" s="163"/>
      <c r="V18" s="912" t="inlineStr">
        <is>
          <t>随机备品备件 1套/台</t>
        </is>
      </c>
      <c r="W18" s="136"/>
      <c r="X18" s="136"/>
      <c r="Y18" s="136"/>
      <c r="Z18" s="136"/>
      <c r="AA18" s="136"/>
      <c r="AB18" s="136"/>
      <c r="AC18" s="138"/>
    </row>
    <row r="19" spans="1:30" s="33" customFormat="1" ht="60" customHeight="1">
      <c r="A19" s="160" t="str">
        <f>IF('选型表'!A19="","",'选型表'!A19)</f>
        <v>012</v>
      </c>
      <c r="B19" s="148" t="str">
        <f>IF('选型表'!C19="","",'选型表'!C19)</f>
        <v>P-305AB</v>
      </c>
      <c r="C19" s="161">
        <f>IF('选型表'!Q19="","",'选型表'!Q19)</f>
      </c>
      <c r="D19" s="162">
        <f>IF('选型表'!R19="","",'选型表'!R19)</f>
      </c>
      <c r="E19" s="148">
        <f>IF('选型表'!E19="","",'选型表'!E19)</f>
        <v>2</v>
      </c>
      <c r="F19" s="148" t="str">
        <f>IF('选型表'!F19="","",'选型表'!F19)</f>
        <v>粗汽油、H2S含量1.75wt%</v>
      </c>
      <c r="G19" s="148" t="str">
        <f>IF('选型表'!G19="","",'选型表'!G19)</f>
        <v>0.645</v>
      </c>
      <c r="H19" s="148" t="str">
        <f>IF('选型表'!H19="","",'选型表'!H19)</f>
        <v>48</v>
      </c>
      <c r="I19" s="148" t="str">
        <f>IF('选型表'!K19="","",'选型表'!K19)</f>
        <v>1.401</v>
      </c>
      <c r="J19" s="176">
        <f>IF('选型表'!L19="","",'选型表'!L19)</f>
      </c>
      <c r="K19" s="148" t="str">
        <f>IF('选型表'!J19="","",'选型表'!J19)</f>
        <v>0.2</v>
      </c>
      <c r="L19" s="148" t="str">
        <f>IF('选型表'!I19="","",'选型表'!I19)</f>
        <v>1.471</v>
      </c>
      <c r="M19" s="148">
        <f>IF('选型表'!T19="","",'选型表'!T19)</f>
      </c>
      <c r="N19" s="148"/>
      <c r="O19" s="148"/>
      <c r="P19" s="176"/>
      <c r="Q19" s="148"/>
      <c r="R19" s="163" t="str">
        <f>IF('选型表'!Y19="","",'选型表'!Y19)</f>
        <v>S-6</v>
      </c>
      <c r="S19" s="163" t="str">
        <f>IF('选型表'!Z19="","",'选型表'!Z19)</f>
        <v>PLAN11+53B</v>
      </c>
      <c r="T19" s="163">
        <f>IF('选型表'!AA19="","",'选型表'!AA19)</f>
      </c>
      <c r="U19" s="163"/>
      <c r="V19" s="912" t="inlineStr">
        <is>
          <t>随机备品备件 1套/台</t>
        </is>
      </c>
      <c r="W19" s="136"/>
      <c r="X19" s="136"/>
      <c r="Y19" s="136"/>
      <c r="Z19" s="136"/>
      <c r="AA19" s="136"/>
      <c r="AB19" s="136"/>
      <c r="AC19" s="138"/>
    </row>
    <row r="20" spans="1:30" s="33" customFormat="1" ht="60" customHeight="1">
      <c r="A20" s="160" t="str">
        <f>IF('选型表'!A20="","",'选型表'!A20)</f>
        <v>013</v>
      </c>
      <c r="B20" s="148" t="str">
        <f>IF('选型表'!C20="","",'选型表'!C20)</f>
        <v>P-306AB</v>
      </c>
      <c r="C20" s="161">
        <f>IF('选型表'!Q20="","",'选型表'!Q20)</f>
      </c>
      <c r="D20" s="162">
        <f>IF('选型表'!R20="","",'选型表'!R20)</f>
      </c>
      <c r="E20" s="148">
        <f>IF('选型表'!E20="","",'选型表'!E20)</f>
        <v>2</v>
      </c>
      <c r="F20" s="148" t="str">
        <f>IF('选型表'!F20="","",'选型表'!F20)</f>
        <v>脱乙烷汽油、H2S含量0.18wt%</v>
      </c>
      <c r="G20" s="148" t="str">
        <f>IF('选型表'!G20="","",'选型表'!G20)</f>
        <v>0.57</v>
      </c>
      <c r="H20" s="148" t="str">
        <f>IF('选型表'!H20="","",'选型表'!H20)</f>
        <v>122</v>
      </c>
      <c r="I20" s="148" t="str">
        <f>IF('选型表'!K20="","",'选型表'!K20)</f>
        <v>1.546</v>
      </c>
      <c r="J20" s="176">
        <f>IF('选型表'!L20="","",'选型表'!L20)</f>
      </c>
      <c r="K20" s="148" t="str">
        <f>IF('选型表'!J20="","",'选型表'!J20)</f>
        <v>0.12</v>
      </c>
      <c r="L20" s="148" t="str">
        <f>IF('选型表'!I20="","",'选型表'!I20)</f>
        <v>1.618</v>
      </c>
      <c r="M20" s="148">
        <f>IF('选型表'!T20="","",'选型表'!T20)</f>
      </c>
      <c r="N20" s="148"/>
      <c r="O20" s="148"/>
      <c r="P20" s="176"/>
      <c r="Q20" s="148"/>
      <c r="R20" s="163" t="str">
        <f>IF('选型表'!Y20="","",'选型表'!Y20)</f>
        <v>S-6</v>
      </c>
      <c r="S20" s="163" t="str">
        <f>IF('选型表'!Z20="","",'选型表'!Z20)</f>
        <v>PLAN21+53B</v>
      </c>
      <c r="T20" s="163">
        <f>IF('选型表'!AA20="","",'选型表'!AA20)</f>
      </c>
      <c r="U20" s="163"/>
      <c r="V20" s="912" t="inlineStr">
        <is>
          <t>随机备品备件 1套/台</t>
        </is>
      </c>
      <c r="W20" s="136"/>
      <c r="X20" s="136"/>
      <c r="Y20" s="136"/>
      <c r="Z20" s="136"/>
      <c r="AA20" s="136"/>
      <c r="AB20" s="136"/>
      <c r="AC20" s="138"/>
    </row>
    <row r="21" spans="1:30" ht="23.1" customHeight="1">
      <c r="A21" s="164"/>
      <c r="B21" s="165"/>
      <c r="C21" s="166"/>
      <c r="D21" s="167" t="s">
        <v>154</v>
      </c>
      <c r="E21" s="168">
        <f>SUM(E8:E20)</f>
        <v>25</v>
      </c>
      <c r="F21" s="149" t="s">
        <v>182</v>
      </c>
      <c r="G21" s="149"/>
      <c r="H21" s="708"/>
      <c r="I21" s="708"/>
      <c r="J21" s="150"/>
      <c r="K21" s="708"/>
      <c r="L21" s="708"/>
      <c r="M21" s="151"/>
      <c r="N21" s="149"/>
      <c r="O21" s="152"/>
      <c r="P21" s="153"/>
      <c r="Q21" s="153"/>
      <c r="R21" s="153"/>
      <c r="S21" s="153"/>
      <c r="T21" s="153"/>
      <c r="U21" s="153"/>
      <c r="V21" s="153"/>
      <c r="W21" s="153"/>
      <c r="X21" s="153"/>
      <c r="Y21" s="153"/>
      <c r="Z21" s="153"/>
      <c r="AA21" s="168"/>
      <c r="AB21" s="153"/>
      <c r="AC21" s="169"/>
    </row>
    <row r="22" spans="1:30" s="30" customFormat="1" ht="23.1" customHeight="1">
      <c r="A22" s="729"/>
      <c r="B22" s="730"/>
      <c r="C22" s="730"/>
      <c r="D22" s="730"/>
      <c r="E22" s="730"/>
      <c r="F22" s="730"/>
      <c r="G22" s="730"/>
      <c r="H22" s="730"/>
      <c r="I22" s="730"/>
      <c r="J22" s="730"/>
      <c r="K22" s="730"/>
      <c r="L22" s="730"/>
      <c r="M22" s="730"/>
      <c r="N22" s="730"/>
      <c r="O22" s="730"/>
      <c r="P22" s="730"/>
      <c r="Q22" s="730"/>
      <c r="R22" s="730"/>
      <c r="S22" s="730"/>
      <c r="T22" s="730"/>
      <c r="U22" s="730"/>
      <c r="V22" s="730"/>
      <c r="W22" s="730"/>
      <c r="X22" s="730"/>
      <c r="Y22" s="730"/>
      <c r="Z22" s="730"/>
      <c r="AA22" s="730"/>
      <c r="AB22" s="730"/>
      <c r="AC22" s="731"/>
    </row>
    <row r="23" spans="1:30" s="30" customFormat="1" ht="108" customHeight="1">
      <c r="A23" s="732" t="s">
        <v>155</v>
      </c>
      <c r="B23" s="733"/>
      <c r="C23" s="733"/>
      <c r="D23" s="733"/>
      <c r="E23" s="733"/>
      <c r="F23" s="733"/>
      <c r="G23" s="733"/>
      <c r="H23" s="733"/>
      <c r="I23" s="733"/>
      <c r="J23" s="734" t="s">
        <v>185</v>
      </c>
      <c r="K23" s="733"/>
      <c r="L23" s="733"/>
      <c r="M23" s="733"/>
      <c r="N23" s="733"/>
      <c r="O23" s="913" t="inlineStr">
        <is>
          <t xml:space="preserve">其它约定事项：
1、机械密封及其配套系统（包括储液罐、冷却器、过滤器、孔板、管线、一次仪表等）按API682第3版执行
2、提供完整的技术资料</t>
        </is>
      </c>
      <c r="P23" s="710"/>
      <c r="Q23" s="710"/>
      <c r="R23" s="710"/>
      <c r="S23" s="710"/>
      <c r="T23" s="710"/>
      <c r="U23" s="710"/>
      <c r="V23" s="710"/>
      <c r="W23" s="710"/>
      <c r="X23" s="710"/>
      <c r="Y23" s="710"/>
      <c r="Z23" s="710"/>
      <c r="AA23" s="710"/>
      <c r="AB23" s="710"/>
      <c r="AC23" s="711"/>
    </row>
    <row r="24" spans="1:30" s="30" customFormat="1" ht="72" customHeight="1">
      <c r="A24" s="726" t="s">
        <v>157</v>
      </c>
      <c r="B24" s="727"/>
      <c r="C24" s="727"/>
      <c r="D24" s="727"/>
      <c r="E24" s="727"/>
      <c r="F24" s="727"/>
      <c r="G24" s="727"/>
      <c r="H24" s="727"/>
      <c r="I24" s="727"/>
      <c r="J24" s="728" t="s">
        <v>187</v>
      </c>
      <c r="K24" s="727"/>
      <c r="L24" s="727"/>
      <c r="M24" s="727"/>
      <c r="N24" s="727"/>
      <c r="O24" s="712"/>
      <c r="P24" s="713"/>
      <c r="Q24" s="713"/>
      <c r="R24" s="713"/>
      <c r="S24" s="713"/>
      <c r="T24" s="713"/>
      <c r="U24" s="713"/>
      <c r="V24" s="713"/>
      <c r="W24" s="713"/>
      <c r="X24" s="713"/>
      <c r="Y24" s="713"/>
      <c r="Z24" s="713"/>
      <c r="AA24" s="713"/>
      <c r="AB24" s="713"/>
      <c r="AC24" s="714"/>
    </row>
    <row r="25" spans="1:30" s="30" customFormat="1" ht="28.5" customHeight="1">
      <c r="A25" s="699" t="s">
        <v>369</v>
      </c>
      <c r="B25" s="699"/>
      <c r="C25" s="699"/>
      <c r="D25" s="699"/>
      <c r="E25" s="699"/>
      <c r="F25" s="699"/>
      <c r="G25" s="699"/>
      <c r="H25" s="699"/>
      <c r="I25" s="699"/>
      <c r="J25" s="699"/>
      <c r="K25" s="699"/>
      <c r="L25" s="699"/>
      <c r="M25" s="699"/>
      <c r="N25" s="699"/>
      <c r="O25" s="699"/>
      <c r="P25" s="699"/>
      <c r="Q25" s="699"/>
      <c r="R25" s="699"/>
      <c r="S25" s="699"/>
      <c r="T25" s="699"/>
      <c r="U25" s="699"/>
      <c r="V25" s="699"/>
      <c r="W25" s="699"/>
      <c r="X25" s="699"/>
      <c r="Y25" s="699"/>
      <c r="Z25" s="699"/>
      <c r="AA25" s="699"/>
      <c r="AB25" s="699"/>
      <c r="AC25" s="699"/>
    </row>
    <row r="26" spans="1:30">
      <c r="A26" s="35"/>
    </row>
    <row r="31" spans="11:18">
      <c r="K31" s="700"/>
      <c r="L31" s="700"/>
      <c r="M31" s="700"/>
      <c r="N31" s="700"/>
      <c r="O31" s="700"/>
      <c r="P31" s="700"/>
      <c r="Q31" s="700"/>
      <c r="R31" s="700"/>
    </row>
  </sheetData>
  <sheetProtection formatCells="0" formatColumns="0" formatRows="0" insertColumns="0" insertRows="0" insertHyperlinks="0" deleteColumns="0" deleteRows="0" sort="0" autoFilter="0" pivotTables="0"/>
  <mergeCells count="60">
    <mergeCell ref="O23:AC24"/>
    <mergeCell ref="C5:D7"/>
    <mergeCell ref="Y6:Z7"/>
    <mergeCell ref="L2:U3"/>
    <mergeCell ref="J2:K3"/>
    <mergeCell ref="A24:I24"/>
    <mergeCell ref="J24:N24"/>
    <mergeCell ref="K21:L21"/>
    <mergeCell ref="A22:AC22"/>
    <mergeCell ref="A23:I23"/>
    <mergeCell ref="J23:N23"/>
    <mergeCell ref="Q5:Q7"/>
    <mergeCell ref="R5:R7"/>
    <mergeCell ref="S5:S7"/>
    <mergeCell ref="T5:T7"/>
    <mergeCell ref="U5:U7"/>
    <mergeCell ref="A25:AC25"/>
    <mergeCell ref="K31:R31"/>
    <mergeCell ref="A5:A7"/>
    <mergeCell ref="B5:B7"/>
    <mergeCell ref="E5:E7"/>
    <mergeCell ref="F6:F7"/>
    <mergeCell ref="G6:G7"/>
    <mergeCell ref="H6:H7"/>
    <mergeCell ref="K6:K7"/>
    <mergeCell ref="L6:L7"/>
    <mergeCell ref="M6:M7"/>
    <mergeCell ref="N6:N7"/>
    <mergeCell ref="O5:O7"/>
    <mergeCell ref="P5:P7"/>
    <mergeCell ref="I6:J6"/>
    <mergeCell ref="H21:I21"/>
    <mergeCell ref="AB3:AC3"/>
    <mergeCell ref="A4:V4"/>
    <mergeCell ref="W4:AA4"/>
    <mergeCell ref="AB4:AC4"/>
    <mergeCell ref="F5:N5"/>
    <mergeCell ref="W5:AA5"/>
    <mergeCell ref="AC5:AC7"/>
    <mergeCell ref="V5:V7"/>
    <mergeCell ref="W6:W7"/>
    <mergeCell ref="X6:X7"/>
    <mergeCell ref="AA6:AA7"/>
    <mergeCell ref="AB5:AB7"/>
    <mergeCell ref="AD1:AD6"/>
    <mergeCell ref="P1:V1"/>
    <mergeCell ref="A2:B2"/>
    <mergeCell ref="C2:I2"/>
    <mergeCell ref="W2:X2"/>
    <mergeCell ref="Y2:AA2"/>
    <mergeCell ref="A1:B1"/>
    <mergeCell ref="C1:H1"/>
    <mergeCell ref="I1:J1"/>
    <mergeCell ref="K1:L1"/>
    <mergeCell ref="M1:O1"/>
    <mergeCell ref="AB2:AC2"/>
    <mergeCell ref="A3:B3"/>
    <mergeCell ref="C3:I3"/>
    <mergeCell ref="W3:X3"/>
    <mergeCell ref="Y3:AA3"/>
  </mergeCells>
  <phoneticPr fontId="58" type="noConversion"/>
  <printOptions horizontalCentered="1"/>
  <pageMargins left="0.2" right="0.118110236220472" top="0.17" bottom="0.16" header="0.23" footer="0.16"/>
  <pageSetup paperSize="9" orientation="landscape" r:id="rId1" fitToWidth="1" fitToHeight="0"/>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48"/>
  <sheetViews>
    <sheetView view="pageBreakPreview" topLeftCell="A6" zoomScaleNormal="80" zoomScaleSheetLayoutView="100" workbookViewId="0">
      <selection activeCell="G12" sqref="G12:I13"/>
    </sheetView>
  </sheetViews>
  <sheetFormatPr defaultColWidth="9" defaultRowHeight="16.8"/>
  <cols>
    <col min="1" max="1" width="7.59765625" style="203" customWidth="1"/>
    <col min="2" max="2" width="13.69921875" style="203" customWidth="1"/>
    <col min="3" max="3" width="7.3984375" style="204" customWidth="1"/>
    <col min="4" max="4" width="14.3984375" style="204" customWidth="1"/>
    <col min="5" max="6" width="19.8984375" style="203" customWidth="1"/>
    <col min="7" max="7" width="8.19921875" style="203" customWidth="1"/>
    <col min="8" max="8" width="3.8984375" style="203" customWidth="1"/>
    <col min="9" max="9" width="10" style="203" customWidth="1"/>
    <col min="10" max="10" width="12.09765625" style="203" customWidth="1"/>
    <col min="11" max="11" width="14.69921875" style="203" customWidth="1"/>
    <col min="12" max="12" width="8.3984375" style="203" customWidth="1"/>
    <col min="13" max="13" width="9.8984375" style="203" customWidth="1"/>
    <col min="14" max="14" width="7.09765625" style="203" customWidth="1"/>
    <col min="15" max="15" width="8.09765625" style="203" customWidth="1"/>
    <col min="16" max="16" width="8.69921875" style="203" customWidth="1"/>
    <col min="17" max="17" width="10.5" style="203" customWidth="1"/>
    <col min="18" max="18" width="7.09765625" style="203" customWidth="1"/>
    <col min="19" max="19" width="18.69921875" style="203" customWidth="1"/>
    <col min="20" max="20" width="24.8984375" style="203" customWidth="1"/>
    <col min="21" max="16384" width="9" style="203"/>
  </cols>
  <sheetData>
    <row r="1" spans="1:21" ht="0.9" customHeight="1"/>
    <row r="2" spans="1:21" ht="0.9" customHeight="1"/>
    <row r="3" spans="1:21" s="207" customFormat="1" ht="22.5" customHeight="1" thickBot="1">
      <c r="A3" s="800" t="s">
        <v>159</v>
      </c>
      <c r="B3" s="800"/>
      <c r="C3" s="801"/>
      <c r="D3" s="801"/>
      <c r="E3" s="801"/>
      <c r="F3" s="205"/>
      <c r="G3" s="802" t="s">
        <v>160</v>
      </c>
      <c r="H3" s="802"/>
      <c r="I3" s="803">
        <f>IF('封面'!E8="","",'封面'!E8)</f>
      </c>
      <c r="J3" s="803"/>
      <c r="K3" s="206"/>
      <c r="L3" s="802" t="s">
        <v>130</v>
      </c>
      <c r="M3" s="802"/>
      <c r="N3" s="802"/>
      <c r="O3" s="803"/>
      <c r="P3" s="803"/>
      <c r="Q3" s="803"/>
      <c r="R3" s="803"/>
      <c r="S3" s="803"/>
      <c r="T3" s="462" t="s">
        <v>161</v>
      </c>
    </row>
    <row r="4" spans="1:21" s="211" customFormat="1" ht="33.75" customHeight="1" thickTop="1">
      <c r="A4" s="789" t="s">
        <v>0</v>
      </c>
      <c r="B4" s="790"/>
      <c r="C4" s="791"/>
      <c r="D4" s="792"/>
      <c r="E4" s="792"/>
      <c r="F4" s="793"/>
      <c r="G4" s="208"/>
      <c r="H4" s="209"/>
      <c r="I4" s="794" t="s">
        <v>162</v>
      </c>
      <c r="J4" s="794"/>
      <c r="K4" s="794"/>
      <c r="L4" s="795"/>
      <c r="M4" s="798" t="s">
        <v>132</v>
      </c>
      <c r="N4" s="799"/>
      <c r="O4" s="790"/>
      <c r="P4" s="790"/>
      <c r="Q4" s="210" t="s">
        <v>163</v>
      </c>
      <c r="R4" s="790"/>
      <c r="S4" s="806"/>
      <c r="T4" s="462"/>
    </row>
    <row r="5" spans="1:21" s="211" customFormat="1" ht="41.25" customHeight="1" thickBot="1">
      <c r="A5" s="782" t="s">
        <v>133</v>
      </c>
      <c r="B5" s="783"/>
      <c r="C5" s="784"/>
      <c r="D5" s="785"/>
      <c r="E5" s="785"/>
      <c r="F5" s="786"/>
      <c r="G5" s="212"/>
      <c r="H5" s="213"/>
      <c r="I5" s="796"/>
      <c r="J5" s="796"/>
      <c r="K5" s="796"/>
      <c r="L5" s="797"/>
      <c r="M5" s="787" t="s">
        <v>134</v>
      </c>
      <c r="N5" s="788"/>
      <c r="O5" s="783"/>
      <c r="P5" s="783"/>
      <c r="Q5" s="214" t="s">
        <v>135</v>
      </c>
      <c r="R5" s="804"/>
      <c r="S5" s="805"/>
      <c r="T5" s="462"/>
    </row>
    <row r="6" spans="1:21" s="216" customFormat="1" ht="30" customHeight="1" thickTop="1">
      <c r="A6" s="776" t="s">
        <v>164</v>
      </c>
      <c r="B6" s="634" t="s">
        <v>138</v>
      </c>
      <c r="C6" s="778" t="s">
        <v>139</v>
      </c>
      <c r="D6" s="779"/>
      <c r="E6" s="634" t="s">
        <v>142</v>
      </c>
      <c r="F6" s="215" t="s">
        <v>165</v>
      </c>
      <c r="G6" s="215" t="s">
        <v>166</v>
      </c>
      <c r="H6" s="634" t="s">
        <v>118</v>
      </c>
      <c r="I6" s="633" t="s">
        <v>167</v>
      </c>
      <c r="J6" s="773" t="s">
        <v>168</v>
      </c>
      <c r="K6" s="773" t="s">
        <v>169</v>
      </c>
      <c r="L6" s="773" t="s">
        <v>170</v>
      </c>
      <c r="M6" s="775" t="s">
        <v>171</v>
      </c>
      <c r="N6" s="773" t="s">
        <v>172</v>
      </c>
      <c r="O6" s="775" t="s">
        <v>173</v>
      </c>
      <c r="P6" s="215" t="s">
        <v>174</v>
      </c>
      <c r="Q6" s="215" t="s">
        <v>152</v>
      </c>
      <c r="R6" s="215" t="s">
        <v>175</v>
      </c>
      <c r="S6" s="807" t="s">
        <v>176</v>
      </c>
      <c r="T6" s="462"/>
    </row>
    <row r="7" spans="1:21" s="216" customFormat="1" ht="30" customHeight="1">
      <c r="A7" s="777"/>
      <c r="B7" s="631"/>
      <c r="C7" s="780"/>
      <c r="D7" s="781"/>
      <c r="E7" s="631"/>
      <c r="F7" s="217" t="s">
        <v>177</v>
      </c>
      <c r="G7" s="217" t="s">
        <v>178</v>
      </c>
      <c r="H7" s="631"/>
      <c r="I7" s="634"/>
      <c r="J7" s="774"/>
      <c r="K7" s="774"/>
      <c r="L7" s="774"/>
      <c r="M7" s="774"/>
      <c r="N7" s="774"/>
      <c r="O7" s="774"/>
      <c r="P7" s="217" t="s">
        <v>179</v>
      </c>
      <c r="Q7" s="217" t="s">
        <v>179</v>
      </c>
      <c r="R7" s="217" t="s">
        <v>180</v>
      </c>
      <c r="S7" s="808"/>
      <c r="T7" s="462"/>
    </row>
    <row r="8" spans="1:21" s="223" customFormat="1" ht="55.20" customHeight="1">
      <c r="A8" s="218" t="str">
        <f>IF('选型表'!A8="","",'选型表'!A8)</f>
        <v>001</v>
      </c>
      <c r="B8" s="219" t="str">
        <f>IF('选型表'!C8="","",'选型表'!C8)</f>
        <v>P-102D</v>
      </c>
      <c r="C8" s="179"/>
      <c r="D8" s="235">
        <f>IF('选型表'!R8="","",'选型表'!R8)</f>
      </c>
      <c r="E8" s="176">
        <f>IF('选型表'!AB8="","",'选型表'!AB8)</f>
      </c>
      <c r="F8" s="177">
        <f>IF('选型表'!T8="","",'选型表'!T8)</f>
      </c>
      <c r="G8" s="176">
        <f>IF('选型表'!AC8="","",'选型表'!AC8)</f>
      </c>
      <c r="H8" s="220">
        <f>IF('选型表'!E8="","",'选型表'!E8)</f>
        <v>1</v>
      </c>
      <c r="I8" s="221"/>
      <c r="J8" s="283" t="inlineStr">
        <is>
          <t>380/3/50</t>
        </is>
      </c>
      <c r="K8" s="914" t="inlineStr">
        <is>
          <t>dIIBT4/IP55/F</t>
        </is>
      </c>
      <c r="L8" s="283" t="inlineStr">
        <is>
          <t>B</t>
        </is>
      </c>
      <c r="M8" s="283"/>
      <c r="N8" s="915" t="inlineStr">
        <is>
          <t>铠装电缆格兰进线</t>
        </is>
      </c>
      <c r="O8" s="283" t="inlineStr">
        <is>
          <t>户外</t>
        </is>
      </c>
      <c r="P8" s="221"/>
      <c r="Q8" s="221"/>
      <c r="R8" s="221"/>
      <c r="S8" s="222"/>
      <c r="T8" s="462"/>
    </row>
    <row r="9" spans="1:21" s="223" customFormat="1" ht="55.20" customHeight="1">
      <c r="A9" s="218" t="str">
        <f>IF('选型表'!A9="","",'选型表'!A9)</f>
        <v>002</v>
      </c>
      <c r="B9" s="219" t="str">
        <f>IF('选型表'!C9="","",'选型表'!C9)</f>
        <v>P-201AB</v>
      </c>
      <c r="C9" s="179"/>
      <c r="D9" s="235">
        <f>IF('选型表'!R9="","",'选型表'!R9)</f>
      </c>
      <c r="E9" s="176">
        <f>IF('选型表'!AB9="","",'选型表'!AB9)</f>
      </c>
      <c r="F9" s="177">
        <f>IF('选型表'!T9="","",'选型表'!T9)</f>
      </c>
      <c r="G9" s="176">
        <f>IF('选型表'!AC9="","",'选型表'!AC9)</f>
      </c>
      <c r="H9" s="220">
        <f>IF('选型表'!E9="","",'选型表'!E9)</f>
        <v>2</v>
      </c>
      <c r="I9" s="221"/>
      <c r="J9" s="283" t="inlineStr">
        <is>
          <t>380/3/50</t>
        </is>
      </c>
      <c r="K9" s="914" t="inlineStr">
        <is>
          <t>dIIBT4/IP55/F</t>
        </is>
      </c>
      <c r="L9" s="283" t="inlineStr">
        <is>
          <t>B</t>
        </is>
      </c>
      <c r="M9" s="283"/>
      <c r="N9" s="915" t="inlineStr">
        <is>
          <t>铠装电缆格兰进线</t>
        </is>
      </c>
      <c r="O9" s="283" t="inlineStr">
        <is>
          <t>户外</t>
        </is>
      </c>
      <c r="P9" s="221"/>
      <c r="Q9" s="221"/>
      <c r="R9" s="221"/>
      <c r="S9" s="222"/>
    </row>
    <row r="10" spans="1:21" s="223" customFormat="1" ht="55.20" customHeight="1">
      <c r="A10" s="218" t="str">
        <f>IF('选型表'!A10="","",'选型表'!A10)</f>
        <v>003</v>
      </c>
      <c r="B10" s="219" t="str">
        <f>IF('选型表'!C10="","",'选型表'!C10)</f>
        <v>P-203AB</v>
      </c>
      <c r="C10" s="179"/>
      <c r="D10" s="235">
        <f>IF('选型表'!R10="","",'选型表'!R10)</f>
      </c>
      <c r="E10" s="176">
        <f>IF('选型表'!AB10="","",'选型表'!AB10)</f>
      </c>
      <c r="F10" s="177">
        <f>IF('选型表'!T10="","",'选型表'!T10)</f>
      </c>
      <c r="G10" s="176">
        <f>IF('选型表'!AC10="","",'选型表'!AC10)</f>
      </c>
      <c r="H10" s="220">
        <f>IF('选型表'!E10="","",'选型表'!E10)</f>
        <v>2</v>
      </c>
      <c r="I10" s="221"/>
      <c r="J10" s="283" t="inlineStr">
        <is>
          <t>380/3/50</t>
        </is>
      </c>
      <c r="K10" s="914" t="inlineStr">
        <is>
          <t>dIICT4/IP55/F</t>
        </is>
      </c>
      <c r="L10" s="283" t="inlineStr">
        <is>
          <t>B</t>
        </is>
      </c>
      <c r="M10" s="283"/>
      <c r="N10" s="915" t="inlineStr">
        <is>
          <t>铠装电缆格兰进线</t>
        </is>
      </c>
      <c r="O10" s="283" t="inlineStr">
        <is>
          <t>户外</t>
        </is>
      </c>
      <c r="P10" s="221"/>
      <c r="Q10" s="221"/>
      <c r="R10" s="221"/>
      <c r="S10" s="222"/>
      <c r="T10" s="462"/>
    </row>
    <row r="11" spans="1:21" s="223" customFormat="1" ht="55.20" customHeight="1">
      <c r="A11" s="218" t="str">
        <f>IF('选型表'!A11="","",'选型表'!A11)</f>
        <v>004</v>
      </c>
      <c r="B11" s="219" t="str">
        <f>IF('选型表'!C11="","",'选型表'!C11)</f>
        <v>P-204AB</v>
      </c>
      <c r="C11" s="179"/>
      <c r="D11" s="235">
        <f>IF('选型表'!R11="","",'选型表'!R11)</f>
      </c>
      <c r="E11" s="176">
        <f>IF('选型表'!AB11="","",'选型表'!AB11)</f>
      </c>
      <c r="F11" s="177">
        <f>IF('选型表'!T11="","",'选型表'!T11)</f>
      </c>
      <c r="G11" s="176">
        <f>IF('选型表'!AC11="","",'选型表'!AC11)</f>
      </c>
      <c r="H11" s="220">
        <f>IF('选型表'!E11="","",'选型表'!E11)</f>
        <v>2</v>
      </c>
      <c r="I11" s="221"/>
      <c r="J11" s="283" t="inlineStr">
        <is>
          <t>380/3/50</t>
        </is>
      </c>
      <c r="K11" s="914" t="inlineStr">
        <is>
          <t>防爆IIBT4/IP55/F</t>
        </is>
      </c>
      <c r="L11" s="283" t="inlineStr">
        <is>
          <t>B</t>
        </is>
      </c>
      <c r="M11" s="283"/>
      <c r="N11" s="915" t="inlineStr">
        <is>
          <t>铠装电缆格兰进线</t>
        </is>
      </c>
      <c r="O11" s="283" t="inlineStr">
        <is>
          <t>户外</t>
        </is>
      </c>
      <c r="P11" s="221"/>
      <c r="Q11" s="221"/>
      <c r="R11" s="221"/>
      <c r="S11" s="222"/>
      <c r="T11" s="462"/>
    </row>
    <row r="12" spans="1:21" s="223" customFormat="1" ht="55.20" customHeight="1">
      <c r="A12" s="218" t="str">
        <f>IF('选型表'!A12="","",'选型表'!A12)</f>
        <v>005</v>
      </c>
      <c r="B12" s="219" t="str">
        <f>IF('选型表'!C12="","",'选型表'!C12)</f>
        <v>P-205AB</v>
      </c>
      <c r="C12" s="179"/>
      <c r="D12" s="235">
        <f>IF('选型表'!R12="","",'选型表'!R12)</f>
      </c>
      <c r="E12" s="176">
        <f>IF('选型表'!AB12="","",'选型表'!AB12)</f>
      </c>
      <c r="F12" s="177">
        <f>IF('选型表'!T12="","",'选型表'!T12)</f>
      </c>
      <c r="G12" s="176">
        <f>IF('选型表'!AC12="","",'选型表'!AC12)</f>
      </c>
      <c r="H12" s="220">
        <f>IF('选型表'!E12="","",'选型表'!E12)</f>
        <v>2</v>
      </c>
      <c r="I12" s="221"/>
      <c r="J12" s="283" t="inlineStr">
        <is>
          <t>380/3/50</t>
        </is>
      </c>
      <c r="K12" s="914" t="inlineStr">
        <is>
          <t>dIIBT4/IP55/F</t>
        </is>
      </c>
      <c r="L12" s="283" t="inlineStr">
        <is>
          <t>B</t>
        </is>
      </c>
      <c r="M12" s="283"/>
      <c r="N12" s="915" t="inlineStr">
        <is>
          <t>铠装电缆格兰进线</t>
        </is>
      </c>
      <c r="O12" s="283" t="inlineStr">
        <is>
          <t>户外</t>
        </is>
      </c>
      <c r="P12" s="221"/>
      <c r="Q12" s="221"/>
      <c r="R12" s="221"/>
      <c r="S12" s="222"/>
      <c r="T12" s="462"/>
    </row>
    <row r="13" spans="1:21" s="223" customFormat="1" ht="55.20" customHeight="1">
      <c r="A13" s="218" t="str">
        <f>IF('选型表'!A13="","",'选型表'!A13)</f>
        <v>006</v>
      </c>
      <c r="B13" s="219" t="str">
        <f>IF('选型表'!C13="","",'选型表'!C13)</f>
        <v>P-206AB</v>
      </c>
      <c r="C13" s="179"/>
      <c r="D13" s="235">
        <f>IF('选型表'!R13="","",'选型表'!R13)</f>
      </c>
      <c r="E13" s="176" t="str">
        <f>IF('选型表'!AB13="","",'选型表'!AB13)</f>
        <v>YB3250M-2W</v>
      </c>
      <c r="F13" s="177" t="str">
        <f>IF('选型表'!T13="","",'选型表'!T13)</f>
        <v>2950</v>
      </c>
      <c r="G13" s="176" t="str">
        <f>IF('选型表'!AC13="","",'选型表'!AC13)</f>
        <v>55</v>
      </c>
      <c r="H13" s="220">
        <f>IF('选型表'!E13="","",'选型表'!E13)</f>
        <v>2</v>
      </c>
      <c r="I13" s="221"/>
      <c r="J13" s="283" t="inlineStr">
        <is>
          <t>380/3/50</t>
        </is>
      </c>
      <c r="K13" s="914" t="inlineStr">
        <is>
          <t>dIIBT4/IP55/F</t>
        </is>
      </c>
      <c r="L13" s="283" t="inlineStr">
        <is>
          <t>B</t>
        </is>
      </c>
      <c r="M13" s="283"/>
      <c r="N13" s="915" t="inlineStr">
        <is>
          <t>铠装电缆格兰进线</t>
        </is>
      </c>
      <c r="O13" s="283" t="inlineStr">
        <is>
          <t>户外</t>
        </is>
      </c>
      <c r="P13" s="221"/>
      <c r="Q13" s="221"/>
      <c r="R13" s="221"/>
      <c r="S13" s="222"/>
      <c r="T13" s="462"/>
    </row>
    <row r="14" spans="1:21" s="223" customFormat="1" ht="55.20" customHeight="1">
      <c r="A14" s="218" t="str">
        <f>IF('选型表'!A14="","",'选型表'!A14)</f>
        <v>007</v>
      </c>
      <c r="B14" s="219" t="str">
        <f>IF('选型表'!C14="","",'选型表'!C14)</f>
        <v>P-210AB</v>
      </c>
      <c r="C14" s="179"/>
      <c r="D14" s="235">
        <f>IF('选型表'!R14="","",'选型表'!R14)</f>
      </c>
      <c r="E14" s="176">
        <f>IF('选型表'!AB14="","",'选型表'!AB14)</f>
      </c>
      <c r="F14" s="177">
        <f>IF('选型表'!T14="","",'选型表'!T14)</f>
      </c>
      <c r="G14" s="176">
        <f>IF('选型表'!AC14="","",'选型表'!AC14)</f>
      </c>
      <c r="H14" s="220">
        <f>IF('选型表'!E14="","",'选型表'!E14)</f>
        <v>2</v>
      </c>
      <c r="I14" s="221"/>
      <c r="J14" s="283" t="inlineStr">
        <is>
          <t>380/3/50</t>
        </is>
      </c>
      <c r="K14" s="914" t="inlineStr">
        <is>
          <t>dIICT4/IP55/F</t>
        </is>
      </c>
      <c r="L14" s="283" t="inlineStr">
        <is>
          <t>B</t>
        </is>
      </c>
      <c r="M14" s="283"/>
      <c r="N14" s="915" t="inlineStr">
        <is>
          <t>铠装电缆格兰进线</t>
        </is>
      </c>
      <c r="O14" s="283" t="inlineStr">
        <is>
          <t>户外</t>
        </is>
      </c>
      <c r="P14" s="221"/>
      <c r="Q14" s="221"/>
      <c r="R14" s="221"/>
      <c r="S14" s="222"/>
      <c r="T14" s="462"/>
    </row>
    <row r="15" spans="1:21" s="223" customFormat="1" ht="55.20" customHeight="1">
      <c r="A15" s="218" t="str">
        <f>IF('选型表'!A15="","",'选型表'!A15)</f>
        <v>008</v>
      </c>
      <c r="B15" s="219" t="str">
        <f>IF('选型表'!C15="","",'选型表'!C15)</f>
        <v>P-301AB</v>
      </c>
      <c r="C15" s="179"/>
      <c r="D15" s="235">
        <f>IF('选型表'!R15="","",'选型表'!R15)</f>
      </c>
      <c r="E15" s="176">
        <f>IF('选型表'!AB15="","",'选型表'!AB15)</f>
      </c>
      <c r="F15" s="177">
        <f>IF('选型表'!T15="","",'选型表'!T15)</f>
      </c>
      <c r="G15" s="176">
        <f>IF('选型表'!AC15="","",'选型表'!AC15)</f>
      </c>
      <c r="H15" s="220">
        <f>IF('选型表'!E15="","",'选型表'!E15)</f>
        <v>2</v>
      </c>
      <c r="I15" s="221"/>
      <c r="J15" s="283" t="inlineStr">
        <is>
          <t>380/3/50</t>
        </is>
      </c>
      <c r="K15" s="914" t="inlineStr">
        <is>
          <t>dIICT4/IP55/F</t>
        </is>
      </c>
      <c r="L15" s="283" t="inlineStr">
        <is>
          <t>B</t>
        </is>
      </c>
      <c r="M15" s="283"/>
      <c r="N15" s="915" t="inlineStr">
        <is>
          <t>铠装电缆格兰进线</t>
        </is>
      </c>
      <c r="O15" s="283" t="inlineStr">
        <is>
          <t>户外</t>
        </is>
      </c>
      <c r="P15" s="221"/>
      <c r="Q15" s="221"/>
      <c r="R15" s="221"/>
      <c r="S15" s="222"/>
      <c r="T15" s="462"/>
    </row>
    <row r="16" spans="1:21" s="223" customFormat="1" ht="55.20" customHeight="1">
      <c r="A16" s="218" t="str">
        <f>IF('选型表'!A16="","",'选型表'!A16)</f>
        <v>009</v>
      </c>
      <c r="B16" s="219" t="str">
        <f>IF('选型表'!C16="","",'选型表'!C16)</f>
        <v>P-302AB</v>
      </c>
      <c r="C16" s="179"/>
      <c r="D16" s="235">
        <f>IF('选型表'!R16="","",'选型表'!R16)</f>
      </c>
      <c r="E16" s="176" t="str">
        <f>IF('选型表'!AB16="","",'选型表'!AB16)</f>
        <v>YB3250M-2W</v>
      </c>
      <c r="F16" s="177" t="str">
        <f>IF('选型表'!T16="","",'选型表'!T16)</f>
        <v>2950</v>
      </c>
      <c r="G16" s="176" t="str">
        <f>IF('选型表'!AC16="","",'选型表'!AC16)</f>
        <v>55</v>
      </c>
      <c r="H16" s="220">
        <f>IF('选型表'!E16="","",'选型表'!E16)</f>
        <v>2</v>
      </c>
      <c r="I16" s="221"/>
      <c r="J16" s="283" t="inlineStr">
        <is>
          <t>380/3/50</t>
        </is>
      </c>
      <c r="K16" s="914" t="inlineStr">
        <is>
          <t>dIIBT4/IP55/F</t>
        </is>
      </c>
      <c r="L16" s="283" t="inlineStr">
        <is>
          <t>B</t>
        </is>
      </c>
      <c r="M16" s="283"/>
      <c r="N16" s="915" t="inlineStr">
        <is>
          <t>铠装电缆格兰进线</t>
        </is>
      </c>
      <c r="O16" s="283" t="inlineStr">
        <is>
          <t>户外</t>
        </is>
      </c>
      <c r="P16" s="221"/>
      <c r="Q16" s="221"/>
      <c r="R16" s="221"/>
      <c r="S16" s="222"/>
      <c r="T16" s="462"/>
    </row>
    <row r="17" spans="1:21" s="223" customFormat="1" ht="55.20" customHeight="1">
      <c r="A17" s="218" t="str">
        <f>IF('选型表'!A17="","",'选型表'!A17)</f>
        <v>010</v>
      </c>
      <c r="B17" s="219" t="str">
        <f>IF('选型表'!C17="","",'选型表'!C17)</f>
        <v>P-303AB</v>
      </c>
      <c r="C17" s="179"/>
      <c r="D17" s="235">
        <f>IF('选型表'!R17="","",'选型表'!R17)</f>
      </c>
      <c r="E17" s="176">
        <f>IF('选型表'!AB17="","",'选型表'!AB17)</f>
      </c>
      <c r="F17" s="177">
        <f>IF('选型表'!T17="","",'选型表'!T17)</f>
      </c>
      <c r="G17" s="176">
        <f>IF('选型表'!AC17="","",'选型表'!AC17)</f>
      </c>
      <c r="H17" s="220">
        <f>IF('选型表'!E17="","",'选型表'!E17)</f>
        <v>2</v>
      </c>
      <c r="I17" s="221"/>
      <c r="J17" s="283" t="inlineStr">
        <is>
          <t>380/3/50</t>
        </is>
      </c>
      <c r="K17" s="914" t="inlineStr">
        <is>
          <t>dIIBT4/IP55/F</t>
        </is>
      </c>
      <c r="L17" s="283" t="inlineStr">
        <is>
          <t>B</t>
        </is>
      </c>
      <c r="M17" s="283"/>
      <c r="N17" s="915" t="inlineStr">
        <is>
          <t>铠装电缆格兰进线</t>
        </is>
      </c>
      <c r="O17" s="283" t="inlineStr">
        <is>
          <t>户外</t>
        </is>
      </c>
      <c r="P17" s="221"/>
      <c r="Q17" s="221"/>
      <c r="R17" s="221"/>
      <c r="S17" s="222"/>
      <c r="T17" s="462"/>
    </row>
    <row r="18" spans="1:21" s="223" customFormat="1" ht="55.20" customHeight="1">
      <c r="A18" s="218" t="str">
        <f>IF('选型表'!A18="","",'选型表'!A18)</f>
        <v>011</v>
      </c>
      <c r="B18" s="219" t="str">
        <f>IF('选型表'!C18="","",'选型表'!C18)</f>
        <v>P-304AB</v>
      </c>
      <c r="C18" s="179"/>
      <c r="D18" s="235">
        <f>IF('选型表'!R18="","",'选型表'!R18)</f>
      </c>
      <c r="E18" s="176">
        <f>IF('选型表'!AB18="","",'选型表'!AB18)</f>
      </c>
      <c r="F18" s="177">
        <f>IF('选型表'!T18="","",'选型表'!T18)</f>
      </c>
      <c r="G18" s="176">
        <f>IF('选型表'!AC18="","",'选型表'!AC18)</f>
      </c>
      <c r="H18" s="220">
        <f>IF('选型表'!E18="","",'选型表'!E18)</f>
        <v>2</v>
      </c>
      <c r="I18" s="221"/>
      <c r="J18" s="283" t="inlineStr">
        <is>
          <t>380/3/50</t>
        </is>
      </c>
      <c r="K18" s="914" t="inlineStr">
        <is>
          <t>dIICT4/IP55/F</t>
        </is>
      </c>
      <c r="L18" s="283" t="inlineStr">
        <is>
          <t>B</t>
        </is>
      </c>
      <c r="M18" s="283"/>
      <c r="N18" s="915" t="inlineStr">
        <is>
          <t>铠装电缆格兰进线</t>
        </is>
      </c>
      <c r="O18" s="283" t="inlineStr">
        <is>
          <t>户外</t>
        </is>
      </c>
      <c r="P18" s="221"/>
      <c r="Q18" s="221"/>
      <c r="R18" s="221"/>
      <c r="S18" s="222"/>
      <c r="T18" s="462"/>
    </row>
    <row r="19" spans="1:21" s="223" customFormat="1" ht="55.20" customHeight="1">
      <c r="A19" s="218" t="str">
        <f>IF('选型表'!A19="","",'选型表'!A19)</f>
        <v>012</v>
      </c>
      <c r="B19" s="219" t="str">
        <f>IF('选型表'!C19="","",'选型表'!C19)</f>
        <v>P-305AB</v>
      </c>
      <c r="C19" s="179"/>
      <c r="D19" s="235">
        <f>IF('选型表'!R19="","",'选型表'!R19)</f>
      </c>
      <c r="E19" s="176">
        <f>IF('选型表'!AB19="","",'选型表'!AB19)</f>
      </c>
      <c r="F19" s="177">
        <f>IF('选型表'!T19="","",'选型表'!T19)</f>
      </c>
      <c r="G19" s="176">
        <f>IF('选型表'!AC19="","",'选型表'!AC19)</f>
      </c>
      <c r="H19" s="220">
        <f>IF('选型表'!E19="","",'选型表'!E19)</f>
        <v>2</v>
      </c>
      <c r="I19" s="221"/>
      <c r="J19" s="283" t="inlineStr">
        <is>
          <t>380/3/50</t>
        </is>
      </c>
      <c r="K19" s="914" t="inlineStr">
        <is>
          <t>dIICT4/IP55/F</t>
        </is>
      </c>
      <c r="L19" s="283" t="inlineStr">
        <is>
          <t>B</t>
        </is>
      </c>
      <c r="M19" s="283"/>
      <c r="N19" s="915" t="inlineStr">
        <is>
          <t>铠装电缆格兰进线</t>
        </is>
      </c>
      <c r="O19" s="283" t="inlineStr">
        <is>
          <t>户外</t>
        </is>
      </c>
      <c r="P19" s="221"/>
      <c r="Q19" s="221"/>
      <c r="R19" s="221"/>
      <c r="S19" s="222"/>
      <c r="T19" s="462"/>
    </row>
    <row r="20" spans="1:21" s="223" customFormat="1" ht="55.20" customHeight="1">
      <c r="A20" s="218" t="str">
        <f>IF('选型表'!A20="","",'选型表'!A20)</f>
        <v>013</v>
      </c>
      <c r="B20" s="219" t="str">
        <f>IF('选型表'!C20="","",'选型表'!C20)</f>
        <v>P-306AB</v>
      </c>
      <c r="C20" s="179"/>
      <c r="D20" s="235">
        <f>IF('选型表'!R20="","",'选型表'!R20)</f>
      </c>
      <c r="E20" s="176">
        <f>IF('选型表'!AB20="","",'选型表'!AB20)</f>
      </c>
      <c r="F20" s="177">
        <f>IF('选型表'!T20="","",'选型表'!T20)</f>
      </c>
      <c r="G20" s="176">
        <f>IF('选型表'!AC20="","",'选型表'!AC20)</f>
      </c>
      <c r="H20" s="220">
        <f>IF('选型表'!E20="","",'选型表'!E20)</f>
        <v>2</v>
      </c>
      <c r="I20" s="221"/>
      <c r="J20" s="283" t="inlineStr">
        <is>
          <t>380/3/50</t>
        </is>
      </c>
      <c r="K20" s="914" t="inlineStr">
        <is>
          <t>dIICT4/IP55/F</t>
        </is>
      </c>
      <c r="L20" s="283" t="inlineStr">
        <is>
          <t>B</t>
        </is>
      </c>
      <c r="M20" s="283"/>
      <c r="N20" s="915" t="inlineStr">
        <is>
          <t>铠装电缆格兰进线</t>
        </is>
      </c>
      <c r="O20" s="283" t="inlineStr">
        <is>
          <t>户外</t>
        </is>
      </c>
      <c r="P20" s="221"/>
      <c r="Q20" s="221"/>
      <c r="R20" s="221"/>
      <c r="S20" s="222"/>
      <c r="T20" s="462"/>
    </row>
    <row r="21" spans="1:21" s="230" customFormat="1" ht="18" customHeight="1">
      <c r="A21" s="738"/>
      <c r="B21" s="739"/>
      <c r="C21" s="739"/>
      <c r="D21" s="740"/>
      <c r="E21" s="741" t="s">
        <v>181</v>
      </c>
      <c r="F21" s="742"/>
      <c r="G21" s="742"/>
      <c r="H21" s="224">
        <f>SUM(H8:H20)</f>
        <v>25</v>
      </c>
      <c r="I21" s="743" t="s">
        <v>182</v>
      </c>
      <c r="J21" s="744"/>
      <c r="K21" s="225"/>
      <c r="L21" s="226"/>
      <c r="M21" s="745"/>
      <c r="N21" s="745"/>
      <c r="O21" s="226"/>
      <c r="P21" s="227"/>
      <c r="Q21" s="228"/>
      <c r="R21" s="228"/>
      <c r="S21" s="229"/>
      <c r="U21" s="230" t="s">
        <v>183</v>
      </c>
    </row>
    <row r="22" spans="1:21" s="211" customFormat="1" ht="24.9" customHeight="1">
      <c r="A22" s="748"/>
      <c r="B22" s="749"/>
      <c r="C22" s="749"/>
      <c r="D22" s="749"/>
      <c r="E22" s="749"/>
      <c r="F22" s="749"/>
      <c r="G22" s="749"/>
      <c r="H22" s="749"/>
      <c r="I22" s="749"/>
      <c r="J22" s="749"/>
      <c r="K22" s="749"/>
      <c r="L22" s="749"/>
      <c r="M22" s="749"/>
      <c r="N22" s="749"/>
      <c r="O22" s="749"/>
      <c r="P22" s="749"/>
      <c r="Q22" s="749"/>
      <c r="R22" s="749"/>
      <c r="S22" s="750"/>
    </row>
    <row r="23" spans="1:21" s="211" customFormat="1" ht="14.1" customHeight="1">
      <c r="A23" s="751" t="s">
        <v>184</v>
      </c>
      <c r="B23" s="752"/>
      <c r="C23" s="752"/>
      <c r="D23" s="752"/>
      <c r="E23" s="752"/>
      <c r="F23" s="231"/>
      <c r="G23" s="755" t="s">
        <v>185</v>
      </c>
      <c r="H23" s="756"/>
      <c r="I23" s="757"/>
      <c r="J23" s="916" t="inlineStr">
        <is>
          <t xml:space="preserve">其它约定事项：
1、电动机标准执行 GB755、GB3836.1、GB3836.2、GB3836.3、GB3836.4、GB50058、GB18613、GB30254
2、电机接线盒带防爆密封接头，铠装电缆进线
3、P-305AB 驱动机其他要求为变频电机</t>
        </is>
      </c>
      <c r="K23" s="759"/>
      <c r="L23" s="759"/>
      <c r="M23" s="759"/>
      <c r="N23" s="759"/>
      <c r="O23" s="759"/>
      <c r="P23" s="759"/>
      <c r="Q23" s="759"/>
      <c r="R23" s="759"/>
      <c r="S23" s="760"/>
    </row>
    <row r="24" spans="1:21" s="211" customFormat="1" ht="97.2" customHeight="1">
      <c r="A24" s="753"/>
      <c r="B24" s="754"/>
      <c r="C24" s="754"/>
      <c r="D24" s="754"/>
      <c r="E24" s="754"/>
      <c r="F24" s="232"/>
      <c r="G24" s="755"/>
      <c r="H24" s="756"/>
      <c r="I24" s="757"/>
      <c r="J24" s="761"/>
      <c r="K24" s="762"/>
      <c r="L24" s="762"/>
      <c r="M24" s="762"/>
      <c r="N24" s="762"/>
      <c r="O24" s="762"/>
      <c r="P24" s="762"/>
      <c r="Q24" s="762"/>
      <c r="R24" s="762"/>
      <c r="S24" s="763"/>
    </row>
    <row r="25" spans="1:21" s="211" customFormat="1" ht="50.1" customHeight="1">
      <c r="A25" s="751" t="s">
        <v>157</v>
      </c>
      <c r="B25" s="752"/>
      <c r="C25" s="752"/>
      <c r="D25" s="752"/>
      <c r="E25" s="752"/>
      <c r="F25" s="752"/>
      <c r="G25" s="766" t="s">
        <v>187</v>
      </c>
      <c r="H25" s="752"/>
      <c r="I25" s="767"/>
      <c r="J25" s="761"/>
      <c r="K25" s="762"/>
      <c r="L25" s="762"/>
      <c r="M25" s="762"/>
      <c r="N25" s="762"/>
      <c r="O25" s="762"/>
      <c r="P25" s="762"/>
      <c r="Q25" s="762"/>
      <c r="R25" s="762"/>
      <c r="S25" s="763"/>
    </row>
    <row r="26" spans="1:21" s="211" customFormat="1" ht="30.9" customHeight="1" thickBot="1">
      <c r="A26" s="764"/>
      <c r="B26" s="765"/>
      <c r="C26" s="765"/>
      <c r="D26" s="765"/>
      <c r="E26" s="765"/>
      <c r="F26" s="765"/>
      <c r="G26" s="768"/>
      <c r="H26" s="765"/>
      <c r="I26" s="769"/>
      <c r="J26" s="286" t="s">
        <v>188</v>
      </c>
      <c r="K26" s="285"/>
      <c r="L26" s="287" t="s">
        <v>189</v>
      </c>
      <c r="M26" s="770"/>
      <c r="N26" s="770"/>
      <c r="O26" s="770"/>
      <c r="P26" s="770"/>
      <c r="Q26" s="771"/>
      <c r="R26" s="771"/>
      <c r="S26" s="772"/>
    </row>
    <row r="27" spans="1:21" s="211" customFormat="1" ht="23.25" customHeight="1" thickTop="1">
      <c r="A27" s="746" t="s">
        <v>190</v>
      </c>
      <c r="B27" s="746"/>
      <c r="C27" s="746"/>
      <c r="D27" s="746"/>
      <c r="E27" s="746"/>
      <c r="F27" s="746"/>
      <c r="G27" s="746"/>
      <c r="H27" s="746"/>
      <c r="I27" s="746"/>
      <c r="J27" s="746"/>
      <c r="K27" s="746"/>
      <c r="L27" s="746"/>
      <c r="M27" s="746"/>
      <c r="N27" s="746"/>
      <c r="O27" s="746"/>
      <c r="P27" s="746"/>
      <c r="Q27" s="746"/>
      <c r="R27" s="746"/>
      <c r="S27" s="746"/>
    </row>
    <row r="28" spans="2:16" s="216" customFormat="1">
      <c r="C28" s="233"/>
      <c r="D28" s="233"/>
    </row>
    <row r="29" spans="2:16" s="216" customFormat="1">
      <c r="C29" s="233"/>
      <c r="D29" s="233"/>
    </row>
    <row r="30" spans="2:16" s="216" customFormat="1">
      <c r="C30" s="233"/>
      <c r="D30" s="233"/>
    </row>
    <row r="31" spans="2:16" s="216" customFormat="1">
      <c r="B31" s="747"/>
      <c r="C31" s="747"/>
      <c r="D31" s="747"/>
      <c r="E31" s="747"/>
      <c r="F31" s="747"/>
      <c r="G31" s="747"/>
      <c r="H31" s="747"/>
      <c r="I31" s="747"/>
      <c r="J31" s="747"/>
      <c r="K31" s="747"/>
      <c r="L31" s="747"/>
      <c r="M31" s="747"/>
      <c r="N31" s="747"/>
      <c r="O31" s="747"/>
      <c r="P31" s="747"/>
    </row>
    <row r="32" spans="2:16" s="216" customFormat="1">
      <c r="C32" s="233"/>
      <c r="D32" s="233"/>
    </row>
    <row r="33" spans="2:16" s="216" customFormat="1">
      <c r="C33" s="233"/>
      <c r="D33" s="233"/>
    </row>
    <row r="34" spans="2:16" s="216" customFormat="1">
      <c r="C34" s="233"/>
      <c r="D34" s="233"/>
    </row>
    <row r="35" spans="2:16" s="216" customFormat="1">
      <c r="C35" s="233"/>
      <c r="D35" s="233"/>
    </row>
    <row r="36" spans="2:16" s="216" customFormat="1">
      <c r="C36" s="233"/>
      <c r="D36" s="233"/>
    </row>
    <row r="37" spans="2:16" s="216" customFormat="1">
      <c r="C37" s="233"/>
      <c r="D37" s="233"/>
    </row>
    <row r="38" spans="2:16" s="216" customFormat="1">
      <c r="C38" s="233"/>
      <c r="D38" s="233"/>
    </row>
    <row r="39" spans="2:16" s="216" customFormat="1">
      <c r="C39" s="233"/>
      <c r="D39" s="233"/>
    </row>
    <row r="40" spans="2:16" s="216" customFormat="1">
      <c r="C40" s="233"/>
      <c r="D40" s="233"/>
    </row>
    <row r="41" spans="2:16" s="216" customFormat="1">
      <c r="C41" s="233"/>
      <c r="D41" s="233"/>
    </row>
    <row r="42" spans="2:16" s="216" customFormat="1">
      <c r="C42" s="233"/>
      <c r="D42" s="233"/>
    </row>
    <row r="43" spans="2:16" s="216" customFormat="1">
      <c r="C43" s="233"/>
      <c r="D43" s="233"/>
    </row>
    <row r="44" spans="3:4" s="216" customFormat="1">
      <c r="C44" s="233"/>
      <c r="D44" s="233"/>
    </row>
    <row r="45" spans="3:4" s="216" customFormat="1">
      <c r="C45" s="233"/>
      <c r="D45" s="233"/>
    </row>
    <row r="46" spans="3:4" s="216" customFormat="1">
      <c r="C46" s="233"/>
      <c r="D46" s="233"/>
    </row>
    <row r="47" spans="3:4" s="216" customFormat="1">
      <c r="C47" s="233"/>
      <c r="D47" s="233"/>
    </row>
    <row r="48" spans="3:4" s="216" customFormat="1">
      <c r="C48" s="233"/>
      <c r="D48" s="233"/>
    </row>
  </sheetData>
  <sheetProtection formatCells="0" formatColumns="0" formatRows="0" insertColumns="0" insertRows="0" insertHyperlinks="0" deleteColumns="0" deleteRows="0" sort="0" autoFilter="0" pivotTables="0"/>
  <mergeCells count="45">
    <mergeCell ref="T3:T8"/>
    <mergeCell ref="O4:P4"/>
    <mergeCell ref="R5:S5"/>
    <mergeCell ref="N6:N7"/>
    <mergeCell ref="O3:S3"/>
    <mergeCell ref="R4:S4"/>
    <mergeCell ref="O6:O7"/>
    <mergeCell ref="S6:S7"/>
    <mergeCell ref="A3:B3"/>
    <mergeCell ref="C3:E3"/>
    <mergeCell ref="G3:H3"/>
    <mergeCell ref="I3:J3"/>
    <mergeCell ref="L3:N3"/>
    <mergeCell ref="A5:B5"/>
    <mergeCell ref="C5:F5"/>
    <mergeCell ref="M5:N5"/>
    <mergeCell ref="O5:P5"/>
    <mergeCell ref="A4:B4"/>
    <mergeCell ref="C4:F4"/>
    <mergeCell ref="I4:L5"/>
    <mergeCell ref="M4:N4"/>
    <mergeCell ref="A6:A7"/>
    <mergeCell ref="B6:B7"/>
    <mergeCell ref="C6:D7"/>
    <mergeCell ref="E6:E7"/>
    <mergeCell ref="H6:H7"/>
    <mergeCell ref="I6:I7"/>
    <mergeCell ref="J6:J7"/>
    <mergeCell ref="K6:K7"/>
    <mergeCell ref="L6:L7"/>
    <mergeCell ref="M6:M7"/>
    <mergeCell ref="B31:P31"/>
    <mergeCell ref="A22:S22"/>
    <mergeCell ref="A23:E24"/>
    <mergeCell ref="G23:I24"/>
    <mergeCell ref="J23:S25"/>
    <mergeCell ref="A25:F26"/>
    <mergeCell ref="G25:I26"/>
    <mergeCell ref="M26:P26"/>
    <mergeCell ref="Q26:S26"/>
    <mergeCell ref="A21:D21"/>
    <mergeCell ref="E21:G21"/>
    <mergeCell ref="I21:J21"/>
    <mergeCell ref="M21:N21"/>
    <mergeCell ref="A27:S27"/>
  </mergeCells>
  <phoneticPr fontId="58" type="noConversion"/>
  <pageMargins left="0.70866141732283472" right="0.70866141732283472" top="0.74803149606299213" bottom="0.74803149606299213" header="0.31496062992125984" footer="0.31496062992125984"/>
  <pageSetup paperSize="9" orientation="landscape" r:id="rId1" fitToWidth="1" fitToHeight="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951">
              <controlPr defaultSize="0" autoPict="0">
                <anchor moveWithCells="1" sizeWithCells="1">
                  <from>
                    <xdr:col>1</xdr:col>
                    <xdr:colOff>952500</xdr:colOff>
                    <xdr:row>3</xdr:row>
                    <xdr:rowOff>289560</xdr:rowOff>
                  </from>
                  <to>
                    <xdr:col>1</xdr:col>
                    <xdr:colOff>998220</xdr:colOff>
                    <xdr:row>3</xdr:row>
                    <xdr:rowOff>327660</xdr:rowOff>
                  </to>
                </anchor>
              </controlPr>
            </control>
          </mc:Choice>
        </mc:AlternateContent>
        <mc:AlternateContent xmlns:mc="http://schemas.openxmlformats.org/markup-compatibility/2006">
          <mc:Choice Requires="x14">
            <control shapeId="29698" r:id="rId5" name="Check Box 2">
              <controlPr defaultSize="0" autoPict="0">
                <anchor moveWithCells="1" sizeWithCells="1">
                  <from>
                    <xdr:col>1</xdr:col>
                    <xdr:colOff>449580</xdr:colOff>
                    <xdr:row>3</xdr:row>
                    <xdr:rowOff>289560</xdr:rowOff>
                  </from>
                  <to>
                    <xdr:col>1</xdr:col>
                    <xdr:colOff>495300</xdr:colOff>
                    <xdr:row>3</xdr:row>
                    <xdr:rowOff>327660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5"/>
  <sheetViews>
    <sheetView view="pageBreakPreview" topLeftCell="H1" zoomScale="85" zoomScaleNormal="85" workbookViewId="0">
      <selection activeCell="U7" sqref="U7:U12"/>
    </sheetView>
  </sheetViews>
  <sheetFormatPr defaultColWidth="9" defaultRowHeight="15.6"/>
  <cols>
    <col min="1" max="1" width="6.8984375" style="289" customWidth="1"/>
    <col min="2" max="2" width="11.8984375" style="289" customWidth="1"/>
    <col min="3" max="7" width="9" style="289"/>
    <col min="8" max="8" width="16.3984375" style="289" customWidth="1"/>
    <col min="9" max="9" width="9" style="289"/>
    <col min="10" max="10" width="14" style="289" customWidth="1"/>
    <col min="11" max="11" width="14.59765625" style="289" customWidth="1"/>
    <col min="12" max="12" width="9.3984375" style="289" customWidth="1"/>
    <col min="13" max="13" width="9" style="289"/>
    <col min="14" max="14" width="10.796875" style="289" customWidth="1"/>
    <col min="15" max="15" width="9" style="289"/>
    <col min="16" max="16" width="10.59765625" style="289" customWidth="1"/>
    <col min="17" max="18" width="9" style="289"/>
    <col min="19" max="19" width="11.8984375" style="289" customWidth="1"/>
    <col min="20" max="20" width="9" style="289"/>
    <col min="21" max="21" width="33.796875" style="289" customWidth="1"/>
    <col min="22" max="16384" width="9" style="289"/>
  </cols>
  <sheetData>
    <row r="1" spans="1:21" ht="19.8" thickBot="1">
      <c r="A1" s="809" t="s">
        <v>129</v>
      </c>
      <c r="B1" s="809"/>
      <c r="C1" s="809"/>
      <c r="D1" s="809"/>
      <c r="E1" s="809"/>
      <c r="F1" s="809" t="s">
        <v>130</v>
      </c>
      <c r="G1" s="809"/>
      <c r="H1" s="809"/>
      <c r="I1" s="810" t="str">
        <f>IF('密封采购单'!P1="","",'密封采购单'!P1)</f>
      </c>
      <c r="J1" s="810"/>
      <c r="K1" s="810"/>
      <c r="L1" s="810"/>
      <c r="M1" s="810"/>
      <c r="N1" s="810"/>
      <c r="O1" s="810"/>
      <c r="P1" s="288"/>
      <c r="Q1" s="288"/>
      <c r="R1" s="288"/>
      <c r="S1" s="288"/>
    </row>
    <row r="2" spans="1:21" ht="26.4" thickTop="1">
      <c r="A2" s="811" t="s">
        <v>0</v>
      </c>
      <c r="B2" s="812"/>
      <c r="C2" s="813" t="str">
        <f>IF('选型表'!D3="","",'选型表'!D3)</f>
        <v>中石油华东设计院有限公司</v>
      </c>
      <c r="D2" s="814"/>
      <c r="E2" s="815"/>
      <c r="F2" s="816" t="s">
        <v>131</v>
      </c>
      <c r="G2" s="816"/>
      <c r="H2" s="816"/>
      <c r="I2" s="816"/>
      <c r="J2" s="816"/>
      <c r="K2" s="816"/>
      <c r="L2" s="816"/>
      <c r="M2" s="290"/>
      <c r="N2" s="290"/>
      <c r="O2" s="291" t="s">
        <v>132</v>
      </c>
      <c r="P2" s="292" t="str">
        <f>IF('选型表'!Y3="","",'选型表'!Y3)</f>
      </c>
      <c r="Q2" s="818" t="str">
        <f>IF('选型表'!AB3="","",'选型表'!AB3)</f>
        <v>评审人</v>
      </c>
      <c r="R2" s="818"/>
      <c r="S2" s="293" t="str">
        <f>IF('选型表'!AC3="","",'选型表'!AC3)</f>
      </c>
    </row>
    <row r="3" spans="1:21" ht="42.6" customHeight="1" thickBot="1">
      <c r="A3" s="819" t="s">
        <v>133</v>
      </c>
      <c r="B3" s="820"/>
      <c r="C3" s="821" t="str">
        <f>IF('选型表'!D5="","",'选型表'!D5)</f>
        <v>TMP装置改造项目</v>
      </c>
      <c r="D3" s="822"/>
      <c r="E3" s="823"/>
      <c r="F3" s="817"/>
      <c r="G3" s="817"/>
      <c r="H3" s="817"/>
      <c r="I3" s="817"/>
      <c r="J3" s="817"/>
      <c r="K3" s="817"/>
      <c r="L3" s="817"/>
      <c r="M3" s="294"/>
      <c r="N3" s="294"/>
      <c r="O3" s="295" t="s">
        <v>134</v>
      </c>
      <c r="P3" s="296" t="str">
        <f>IF('选型表'!Y5="","",'选型表'!Y5)</f>
      </c>
      <c r="Q3" s="824" t="s">
        <v>135</v>
      </c>
      <c r="R3" s="824"/>
      <c r="S3" s="297">
        <f>IF('选型表'!AC5="","",'选型表'!AC5)</f>
      </c>
    </row>
    <row r="4" spans="1:21" ht="19.8" thickTop="1">
      <c r="A4" s="825" t="s">
        <v>136</v>
      </c>
      <c r="B4" s="666"/>
      <c r="C4" s="666"/>
      <c r="D4" s="666"/>
      <c r="E4" s="666"/>
      <c r="F4" s="666"/>
      <c r="G4" s="666"/>
      <c r="H4" s="666"/>
      <c r="I4" s="666"/>
      <c r="J4" s="666"/>
      <c r="K4" s="666"/>
      <c r="L4" s="666"/>
      <c r="M4" s="666"/>
      <c r="N4" s="666"/>
      <c r="O4" s="826"/>
      <c r="P4" s="665" t="s">
        <v>137</v>
      </c>
      <c r="Q4" s="666"/>
      <c r="R4" s="666"/>
      <c r="S4" s="826"/>
    </row>
    <row r="5" spans="1:21" ht="18.600000000000001">
      <c r="A5" s="830" t="s">
        <v>40</v>
      </c>
      <c r="B5" s="833" t="s">
        <v>138</v>
      </c>
      <c r="C5" s="836" t="s">
        <v>139</v>
      </c>
      <c r="D5" s="837"/>
      <c r="E5" s="833" t="s">
        <v>140</v>
      </c>
      <c r="F5" s="833" t="str">
        <f>IF('选型表'!S6="","",'选型表'!S6)</f>
        <v>自吸高度m</v>
      </c>
      <c r="G5" s="827" t="s">
        <v>141</v>
      </c>
      <c r="H5" s="827" t="s">
        <v>142</v>
      </c>
      <c r="I5" s="827" t="s">
        <v>143</v>
      </c>
      <c r="J5" s="827" t="s">
        <v>144</v>
      </c>
      <c r="K5" s="827" t="s">
        <v>145</v>
      </c>
      <c r="L5" s="827" t="s">
        <v>146</v>
      </c>
      <c r="M5" s="827" t="s">
        <v>147</v>
      </c>
      <c r="N5" s="827" t="s">
        <v>148</v>
      </c>
      <c r="O5" s="833" t="s">
        <v>149</v>
      </c>
      <c r="P5" s="842" t="s">
        <v>150</v>
      </c>
      <c r="Q5" s="842"/>
      <c r="R5" s="842"/>
      <c r="S5" s="842" t="s">
        <v>80</v>
      </c>
    </row>
    <row r="6" spans="1:21" ht="18" customHeight="1">
      <c r="A6" s="831"/>
      <c r="B6" s="834"/>
      <c r="C6" s="838"/>
      <c r="D6" s="839"/>
      <c r="E6" s="834"/>
      <c r="F6" s="834"/>
      <c r="G6" s="828"/>
      <c r="H6" s="828"/>
      <c r="I6" s="828"/>
      <c r="J6" s="828"/>
      <c r="K6" s="828"/>
      <c r="L6" s="828"/>
      <c r="M6" s="828"/>
      <c r="N6" s="828"/>
      <c r="O6" s="834"/>
      <c r="P6" s="842" t="s">
        <v>117</v>
      </c>
      <c r="Q6" s="842" t="s">
        <v>151</v>
      </c>
      <c r="R6" s="842" t="s">
        <v>152</v>
      </c>
      <c r="S6" s="842"/>
    </row>
    <row r="7" spans="1:21" ht="18" customHeight="1">
      <c r="A7" s="832"/>
      <c r="B7" s="835"/>
      <c r="C7" s="840"/>
      <c r="D7" s="841"/>
      <c r="E7" s="834"/>
      <c r="F7" s="835"/>
      <c r="G7" s="828"/>
      <c r="H7" s="828"/>
      <c r="I7" s="828"/>
      <c r="J7" s="828"/>
      <c r="K7" s="829"/>
      <c r="L7" s="829"/>
      <c r="M7" s="829"/>
      <c r="N7" s="829"/>
      <c r="O7" s="835"/>
      <c r="P7" s="842"/>
      <c r="Q7" s="842"/>
      <c r="R7" s="842"/>
      <c r="S7" s="842"/>
      <c r="U7" s="462" t="s">
        <v>153</v>
      </c>
    </row>
    <row r="8" spans="1:21" ht="40.049999999999997" customHeight="1">
      <c r="A8" s="298" t="str">
        <f>IF('选型表'!A8="","",'选型表'!A8)</f>
        <v>001</v>
      </c>
      <c r="B8" s="299" t="str">
        <f>IF('选型表'!C8="","",'选型表'!C8)</f>
        <v>P-102D</v>
      </c>
      <c r="C8" s="300">
        <f>IF('选型表'!Q8="","",'选型表'!Q8)</f>
      </c>
      <c r="D8" s="301">
        <f>IF('选型表'!R8="","",'选型表'!R8)</f>
      </c>
      <c r="E8" s="299">
        <f>IF('选型表'!E8="","",'选型表'!E8)</f>
        <v>1</v>
      </c>
      <c r="F8" s="302">
        <f>IF('选型表'!T8="","",'选型表'!T8)</f>
      </c>
      <c r="G8" s="318">
        <f>IF('选型表'!X8="","",'选型表'!X8)</f>
      </c>
      <c r="H8" s="302">
        <f>IF('选型表'!AB8="","",'选型表'!AB8)</f>
      </c>
      <c r="I8" s="302">
        <f>IF('选型表'!AC8="","",'选型表'!AC8)</f>
      </c>
      <c r="J8" s="302"/>
      <c r="K8" s="221"/>
      <c r="L8" s="221">
        <f>IF('选型表'!AD8="","",'选型表'!AD8)</f>
      </c>
      <c r="M8" s="303"/>
      <c r="N8" s="304"/>
      <c r="O8" s="305"/>
      <c r="P8" s="306"/>
      <c r="Q8" s="306"/>
      <c r="R8" s="306"/>
      <c r="S8" s="306"/>
      <c r="U8" s="462"/>
    </row>
    <row r="9" spans="1:21" ht="40.049999999999997" customHeight="1">
      <c r="A9" s="298" t="str">
        <f>IF('选型表'!A9="","",'选型表'!A9)</f>
        <v>002</v>
      </c>
      <c r="B9" s="299" t="str">
        <f>IF('选型表'!C9="","",'选型表'!C9)</f>
        <v>P-201AB</v>
      </c>
      <c r="C9" s="300">
        <f>IF('选型表'!Q9="","",'选型表'!Q9)</f>
      </c>
      <c r="D9" s="301">
        <f>IF('选型表'!R9="","",'选型表'!R9)</f>
      </c>
      <c r="E9" s="299">
        <f>IF('选型表'!E9="","",'选型表'!E9)</f>
        <v>2</v>
      </c>
      <c r="F9" s="302">
        <f>IF('选型表'!T9="","",'选型表'!T9)</f>
      </c>
      <c r="G9" s="318">
        <f>IF('选型表'!X9="","",'选型表'!X9)</f>
      </c>
      <c r="H9" s="302">
        <f>IF('选型表'!AB9="","",'选型表'!AB9)</f>
      </c>
      <c r="I9" s="302">
        <f>IF('选型表'!AC9="","",'选型表'!AC9)</f>
      </c>
      <c r="J9" s="302"/>
      <c r="K9" s="221"/>
      <c r="L9" s="221">
        <f>IF('选型表'!AD9="","",'选型表'!AD9)</f>
      </c>
      <c r="M9" s="303"/>
      <c r="N9" s="304"/>
      <c r="O9" s="305"/>
      <c r="P9" s="306"/>
      <c r="Q9" s="306"/>
      <c r="R9" s="306"/>
      <c r="S9" s="306"/>
      <c r="U9" s="462"/>
    </row>
    <row r="10" spans="1:21" ht="40.049999999999997" customHeight="1">
      <c r="A10" s="298" t="str">
        <f>IF('选型表'!A10="","",'选型表'!A10)</f>
        <v>003</v>
      </c>
      <c r="B10" s="299" t="str">
        <f>IF('选型表'!C10="","",'选型表'!C10)</f>
        <v>P-203AB</v>
      </c>
      <c r="C10" s="300">
        <f>IF('选型表'!Q10="","",'选型表'!Q10)</f>
      </c>
      <c r="D10" s="301">
        <f>IF('选型表'!R10="","",'选型表'!R10)</f>
      </c>
      <c r="E10" s="299">
        <f>IF('选型表'!E10="","",'选型表'!E10)</f>
        <v>2</v>
      </c>
      <c r="F10" s="302">
        <f>IF('选型表'!T10="","",'选型表'!T10)</f>
      </c>
      <c r="G10" s="318">
        <f>IF('选型表'!X10="","",'选型表'!X10)</f>
      </c>
      <c r="H10" s="302">
        <f>IF('选型表'!AB10="","",'选型表'!AB10)</f>
      </c>
      <c r="I10" s="302">
        <f>IF('选型表'!AC10="","",'选型表'!AC10)</f>
      </c>
      <c r="J10" s="302"/>
      <c r="K10" s="221"/>
      <c r="L10" s="221">
        <f>IF('选型表'!AD10="","",'选型表'!AD10)</f>
      </c>
      <c r="M10" s="303"/>
      <c r="N10" s="304"/>
      <c r="O10" s="305"/>
      <c r="P10" s="306"/>
      <c r="Q10" s="306"/>
      <c r="R10" s="306"/>
      <c r="S10" s="306"/>
      <c r="U10" s="462"/>
    </row>
    <row r="11" spans="1:21" ht="40.049999999999997" customHeight="1">
      <c r="A11" s="298" t="str">
        <f>IF('选型表'!A11="","",'选型表'!A11)</f>
        <v>004</v>
      </c>
      <c r="B11" s="299" t="str">
        <f>IF('选型表'!C11="","",'选型表'!C11)</f>
        <v>P-204AB</v>
      </c>
      <c r="C11" s="300">
        <f>IF('选型表'!Q11="","",'选型表'!Q11)</f>
      </c>
      <c r="D11" s="301">
        <f>IF('选型表'!R11="","",'选型表'!R11)</f>
      </c>
      <c r="E11" s="299">
        <f>IF('选型表'!E11="","",'选型表'!E11)</f>
        <v>2</v>
      </c>
      <c r="F11" s="302">
        <f>IF('选型表'!T11="","",'选型表'!T11)</f>
      </c>
      <c r="G11" s="318">
        <f>IF('选型表'!X11="","",'选型表'!X11)</f>
      </c>
      <c r="H11" s="302">
        <f>IF('选型表'!AB11="","",'选型表'!AB11)</f>
      </c>
      <c r="I11" s="302">
        <f>IF('选型表'!AC11="","",'选型表'!AC11)</f>
      </c>
      <c r="J11" s="302"/>
      <c r="K11" s="221"/>
      <c r="L11" s="221">
        <f>IF('选型表'!AD11="","",'选型表'!AD11)</f>
      </c>
      <c r="M11" s="303"/>
      <c r="N11" s="304"/>
      <c r="O11" s="305"/>
      <c r="P11" s="306"/>
      <c r="Q11" s="306"/>
      <c r="R11" s="306"/>
      <c r="S11" s="306"/>
      <c r="U11" s="462"/>
    </row>
    <row r="12" spans="1:21" ht="40.049999999999997" customHeight="1">
      <c r="A12" s="298" t="str">
        <f>IF('选型表'!A12="","",'选型表'!A12)</f>
        <v>005</v>
      </c>
      <c r="B12" s="299" t="str">
        <f>IF('选型表'!C12="","",'选型表'!C12)</f>
        <v>P-205AB</v>
      </c>
      <c r="C12" s="300">
        <f>IF('选型表'!Q12="","",'选型表'!Q12)</f>
      </c>
      <c r="D12" s="301">
        <f>IF('选型表'!R12="","",'选型表'!R12)</f>
      </c>
      <c r="E12" s="299">
        <f>IF('选型表'!E12="","",'选型表'!E12)</f>
        <v>2</v>
      </c>
      <c r="F12" s="302">
        <f>IF('选型表'!T12="","",'选型表'!T12)</f>
      </c>
      <c r="G12" s="318">
        <f>IF('选型表'!X12="","",'选型表'!X12)</f>
      </c>
      <c r="H12" s="302">
        <f>IF('选型表'!AB12="","",'选型表'!AB12)</f>
      </c>
      <c r="I12" s="302">
        <f>IF('选型表'!AC12="","",'选型表'!AC12)</f>
      </c>
      <c r="J12" s="302"/>
      <c r="K12" s="221"/>
      <c r="L12" s="221">
        <f>IF('选型表'!AD12="","",'选型表'!AD12)</f>
      </c>
      <c r="M12" s="303"/>
      <c r="N12" s="303"/>
      <c r="O12" s="307"/>
      <c r="P12" s="259"/>
      <c r="Q12" s="259"/>
      <c r="R12" s="259"/>
      <c r="S12" s="259"/>
      <c r="U12" s="462"/>
    </row>
    <row r="13" spans="1:21" ht="40.049999999999997" customHeight="1">
      <c r="A13" s="298" t="str">
        <f>IF('选型表'!A13="","",'选型表'!A13)</f>
        <v>006</v>
      </c>
      <c r="B13" s="299" t="str">
        <f>IF('选型表'!C13="","",'选型表'!C13)</f>
        <v>P-206AB</v>
      </c>
      <c r="C13" s="300">
        <f>IF('选型表'!Q13="","",'选型表'!Q13)</f>
      </c>
      <c r="D13" s="301">
        <f>IF('选型表'!R13="","",'选型表'!R13)</f>
      </c>
      <c r="E13" s="299">
        <f>IF('选型表'!E13="","",'选型表'!E13)</f>
        <v>2</v>
      </c>
      <c r="F13" s="302" t="str">
        <f>IF('选型表'!T13="","",'选型表'!T13)</f>
        <v>2950</v>
      </c>
      <c r="G13" s="318">
        <f>IF('选型表'!X13="","",'选型表'!X13)</f>
      </c>
      <c r="H13" s="302" t="str">
        <f>IF('选型表'!AB13="","",'选型表'!AB13)</f>
        <v>YB3250M-2W</v>
      </c>
      <c r="I13" s="302" t="str">
        <f>IF('选型表'!AC13="","",'选型表'!AC13)</f>
        <v>55</v>
      </c>
      <c r="J13" s="302"/>
      <c r="K13" s="221"/>
      <c r="L13" s="221">
        <f>IF('选型表'!AD13="","",'选型表'!AD13)</f>
      </c>
      <c r="M13" s="303"/>
      <c r="N13" s="304"/>
      <c r="O13" s="305"/>
      <c r="P13" s="306"/>
      <c r="Q13" s="306"/>
      <c r="R13" s="306"/>
      <c r="S13" s="306"/>
      <c r="U13" s="462"/>
    </row>
    <row r="14" spans="1:21" ht="40.049999999999997" customHeight="1">
      <c r="A14" s="298" t="str">
        <f>IF('选型表'!A14="","",'选型表'!A14)</f>
        <v>007</v>
      </c>
      <c r="B14" s="299" t="str">
        <f>IF('选型表'!C14="","",'选型表'!C14)</f>
        <v>P-210AB</v>
      </c>
      <c r="C14" s="300">
        <f>IF('选型表'!Q14="","",'选型表'!Q14)</f>
      </c>
      <c r="D14" s="301">
        <f>IF('选型表'!R14="","",'选型表'!R14)</f>
      </c>
      <c r="E14" s="299">
        <f>IF('选型表'!E14="","",'选型表'!E14)</f>
        <v>2</v>
      </c>
      <c r="F14" s="302">
        <f>IF('选型表'!T14="","",'选型表'!T14)</f>
      </c>
      <c r="G14" s="318">
        <f>IF('选型表'!X14="","",'选型表'!X14)</f>
      </c>
      <c r="H14" s="302">
        <f>IF('选型表'!AB14="","",'选型表'!AB14)</f>
      </c>
      <c r="I14" s="302">
        <f>IF('选型表'!AC14="","",'选型表'!AC14)</f>
      </c>
      <c r="J14" s="302"/>
      <c r="K14" s="221"/>
      <c r="L14" s="221">
        <f>IF('选型表'!AD14="","",'选型表'!AD14)</f>
      </c>
      <c r="M14" s="303"/>
      <c r="N14" s="304"/>
      <c r="O14" s="305"/>
      <c r="P14" s="306"/>
      <c r="Q14" s="306"/>
      <c r="R14" s="306"/>
      <c r="S14" s="306"/>
      <c r="U14" s="462"/>
    </row>
    <row r="15" spans="1:21" ht="40.049999999999997" customHeight="1">
      <c r="A15" s="298" t="str">
        <f>IF('选型表'!A15="","",'选型表'!A15)</f>
        <v>008</v>
      </c>
      <c r="B15" s="299" t="str">
        <f>IF('选型表'!C15="","",'选型表'!C15)</f>
        <v>P-301AB</v>
      </c>
      <c r="C15" s="300">
        <f>IF('选型表'!Q15="","",'选型表'!Q15)</f>
      </c>
      <c r="D15" s="301">
        <f>IF('选型表'!R15="","",'选型表'!R15)</f>
      </c>
      <c r="E15" s="299">
        <f>IF('选型表'!E15="","",'选型表'!E15)</f>
        <v>2</v>
      </c>
      <c r="F15" s="302">
        <f>IF('选型表'!T15="","",'选型表'!T15)</f>
      </c>
      <c r="G15" s="318">
        <f>IF('选型表'!X15="","",'选型表'!X15)</f>
      </c>
      <c r="H15" s="302">
        <f>IF('选型表'!AB15="","",'选型表'!AB15)</f>
      </c>
      <c r="I15" s="302">
        <f>IF('选型表'!AC15="","",'选型表'!AC15)</f>
      </c>
      <c r="J15" s="302"/>
      <c r="K15" s="221"/>
      <c r="L15" s="221">
        <f>IF('选型表'!AD15="","",'选型表'!AD15)</f>
      </c>
      <c r="M15" s="303"/>
      <c r="N15" s="304"/>
      <c r="O15" s="305"/>
      <c r="P15" s="306"/>
      <c r="Q15" s="306"/>
      <c r="R15" s="306"/>
      <c r="S15" s="306"/>
      <c r="U15" s="462"/>
    </row>
    <row r="16" spans="1:21" ht="40.049999999999997" customHeight="1">
      <c r="A16" s="298" t="str">
        <f>IF('选型表'!A16="","",'选型表'!A16)</f>
        <v>009</v>
      </c>
      <c r="B16" s="299" t="str">
        <f>IF('选型表'!C16="","",'选型表'!C16)</f>
        <v>P-302AB</v>
      </c>
      <c r="C16" s="300">
        <f>IF('选型表'!Q16="","",'选型表'!Q16)</f>
      </c>
      <c r="D16" s="301">
        <f>IF('选型表'!R16="","",'选型表'!R16)</f>
      </c>
      <c r="E16" s="299">
        <f>IF('选型表'!E16="","",'选型表'!E16)</f>
        <v>2</v>
      </c>
      <c r="F16" s="302" t="str">
        <f>IF('选型表'!T16="","",'选型表'!T16)</f>
        <v>2950</v>
      </c>
      <c r="G16" s="318">
        <f>IF('选型表'!X16="","",'选型表'!X16)</f>
      </c>
      <c r="H16" s="302" t="str">
        <f>IF('选型表'!AB16="","",'选型表'!AB16)</f>
        <v>YB3250M-2W</v>
      </c>
      <c r="I16" s="302" t="str">
        <f>IF('选型表'!AC16="","",'选型表'!AC16)</f>
        <v>55</v>
      </c>
      <c r="J16" s="302"/>
      <c r="K16" s="221"/>
      <c r="L16" s="221">
        <f>IF('选型表'!AD16="","",'选型表'!AD16)</f>
      </c>
      <c r="M16" s="303"/>
      <c r="N16" s="304"/>
      <c r="O16" s="305"/>
      <c r="P16" s="306"/>
      <c r="Q16" s="306"/>
      <c r="R16" s="306"/>
      <c r="S16" s="306"/>
      <c r="U16" s="462"/>
    </row>
    <row r="17" spans="1:21" ht="40.049999999999997" customHeight="1">
      <c r="A17" s="298" t="str">
        <f>IF('选型表'!A17="","",'选型表'!A17)</f>
        <v>010</v>
      </c>
      <c r="B17" s="299" t="str">
        <f>IF('选型表'!C17="","",'选型表'!C17)</f>
        <v>P-303AB</v>
      </c>
      <c r="C17" s="300">
        <f>IF('选型表'!Q17="","",'选型表'!Q17)</f>
      </c>
      <c r="D17" s="301">
        <f>IF('选型表'!R17="","",'选型表'!R17)</f>
      </c>
      <c r="E17" s="299">
        <f>IF('选型表'!E17="","",'选型表'!E17)</f>
        <v>2</v>
      </c>
      <c r="F17" s="302">
        <f>IF('选型表'!T17="","",'选型表'!T17)</f>
      </c>
      <c r="G17" s="318">
        <f>IF('选型表'!X17="","",'选型表'!X17)</f>
      </c>
      <c r="H17" s="302">
        <f>IF('选型表'!AB17="","",'选型表'!AB17)</f>
      </c>
      <c r="I17" s="302">
        <f>IF('选型表'!AC17="","",'选型表'!AC17)</f>
      </c>
      <c r="J17" s="302"/>
      <c r="K17" s="221"/>
      <c r="L17" s="221">
        <f>IF('选型表'!AD17="","",'选型表'!AD17)</f>
      </c>
      <c r="M17" s="303"/>
      <c r="N17" s="304"/>
      <c r="O17" s="305"/>
      <c r="P17" s="306"/>
      <c r="Q17" s="306"/>
      <c r="R17" s="306"/>
      <c r="S17" s="306"/>
      <c r="U17" s="462"/>
    </row>
    <row r="18" spans="1:21" ht="40.049999999999997" customHeight="1">
      <c r="A18" s="298" t="str">
        <f>IF('选型表'!A18="","",'选型表'!A18)</f>
        <v>011</v>
      </c>
      <c r="B18" s="299" t="str">
        <f>IF('选型表'!C18="","",'选型表'!C18)</f>
        <v>P-304AB</v>
      </c>
      <c r="C18" s="300">
        <f>IF('选型表'!Q18="","",'选型表'!Q18)</f>
      </c>
      <c r="D18" s="301">
        <f>IF('选型表'!R18="","",'选型表'!R18)</f>
      </c>
      <c r="E18" s="299">
        <f>IF('选型表'!E18="","",'选型表'!E18)</f>
        <v>2</v>
      </c>
      <c r="F18" s="302">
        <f>IF('选型表'!T18="","",'选型表'!T18)</f>
      </c>
      <c r="G18" s="318">
        <f>IF('选型表'!X18="","",'选型表'!X18)</f>
      </c>
      <c r="H18" s="302">
        <f>IF('选型表'!AB18="","",'选型表'!AB18)</f>
      </c>
      <c r="I18" s="302">
        <f>IF('选型表'!AC18="","",'选型表'!AC18)</f>
      </c>
      <c r="J18" s="302"/>
      <c r="K18" s="221"/>
      <c r="L18" s="221">
        <f>IF('选型表'!AD18="","",'选型表'!AD18)</f>
      </c>
      <c r="M18" s="303"/>
      <c r="N18" s="304"/>
      <c r="O18" s="305"/>
      <c r="P18" s="306"/>
      <c r="Q18" s="306"/>
      <c r="R18" s="306"/>
      <c r="S18" s="306"/>
      <c r="U18" s="462"/>
    </row>
    <row r="19" spans="1:21" ht="40.049999999999997" customHeight="1">
      <c r="A19" s="298" t="str">
        <f>IF('选型表'!A19="","",'选型表'!A19)</f>
        <v>012</v>
      </c>
      <c r="B19" s="299" t="str">
        <f>IF('选型表'!C19="","",'选型表'!C19)</f>
        <v>P-305AB</v>
      </c>
      <c r="C19" s="300">
        <f>IF('选型表'!Q19="","",'选型表'!Q19)</f>
      </c>
      <c r="D19" s="301">
        <f>IF('选型表'!R19="","",'选型表'!R19)</f>
      </c>
      <c r="E19" s="299">
        <f>IF('选型表'!E19="","",'选型表'!E19)</f>
        <v>2</v>
      </c>
      <c r="F19" s="302">
        <f>IF('选型表'!T19="","",'选型表'!T19)</f>
      </c>
      <c r="G19" s="318">
        <f>IF('选型表'!X19="","",'选型表'!X19)</f>
      </c>
      <c r="H19" s="302">
        <f>IF('选型表'!AB19="","",'选型表'!AB19)</f>
      </c>
      <c r="I19" s="302">
        <f>IF('选型表'!AC19="","",'选型表'!AC19)</f>
      </c>
      <c r="J19" s="302"/>
      <c r="K19" s="221"/>
      <c r="L19" s="221">
        <f>IF('选型表'!AD19="","",'选型表'!AD19)</f>
      </c>
      <c r="M19" s="303"/>
      <c r="N19" s="304"/>
      <c r="O19" s="305"/>
      <c r="P19" s="306"/>
      <c r="Q19" s="306"/>
      <c r="R19" s="306"/>
      <c r="S19" s="306"/>
      <c r="U19" s="462"/>
    </row>
    <row r="20" spans="1:21" ht="40.049999999999997" customHeight="1">
      <c r="A20" s="298" t="str">
        <f>IF('选型表'!A20="","",'选型表'!A20)</f>
        <v>013</v>
      </c>
      <c r="B20" s="299" t="str">
        <f>IF('选型表'!C20="","",'选型表'!C20)</f>
        <v>P-306AB</v>
      </c>
      <c r="C20" s="300">
        <f>IF('选型表'!Q20="","",'选型表'!Q20)</f>
      </c>
      <c r="D20" s="301">
        <f>IF('选型表'!R20="","",'选型表'!R20)</f>
      </c>
      <c r="E20" s="299">
        <f>IF('选型表'!E20="","",'选型表'!E20)</f>
        <v>2</v>
      </c>
      <c r="F20" s="302">
        <f>IF('选型表'!T20="","",'选型表'!T20)</f>
      </c>
      <c r="G20" s="318">
        <f>IF('选型表'!X20="","",'选型表'!X20)</f>
      </c>
      <c r="H20" s="302">
        <f>IF('选型表'!AB20="","",'选型表'!AB20)</f>
      </c>
      <c r="I20" s="302">
        <f>IF('选型表'!AC20="","",'选型表'!AC20)</f>
      </c>
      <c r="J20" s="302"/>
      <c r="K20" s="221"/>
      <c r="L20" s="221">
        <f>IF('选型表'!AD20="","",'选型表'!AD20)</f>
      </c>
      <c r="M20" s="303"/>
      <c r="N20" s="304"/>
      <c r="O20" s="305"/>
      <c r="P20" s="306"/>
      <c r="Q20" s="306"/>
      <c r="R20" s="306"/>
      <c r="S20" s="306"/>
      <c r="U20" s="462"/>
    </row>
    <row r="21" spans="1:21" ht="16.8">
      <c r="A21" s="308"/>
      <c r="B21" s="309"/>
      <c r="C21" s="310"/>
      <c r="D21" s="258" t="s">
        <v>154</v>
      </c>
      <c r="E21" s="311">
        <f>SUM(E8:E20)</f>
        <v>25</v>
      </c>
      <c r="F21" s="312"/>
      <c r="G21" s="312"/>
      <c r="H21" s="313"/>
      <c r="I21" s="314"/>
      <c r="J21" s="314"/>
      <c r="K21" s="314"/>
      <c r="L21" s="314"/>
      <c r="M21" s="314"/>
      <c r="N21" s="314"/>
      <c r="O21" s="314"/>
      <c r="P21" s="315"/>
      <c r="Q21" s="315"/>
      <c r="R21" s="311"/>
      <c r="S21" s="315"/>
    </row>
    <row r="22" spans="1:21" ht="26.1" customHeight="1">
      <c r="A22" s="843"/>
      <c r="B22" s="844"/>
      <c r="C22" s="844"/>
      <c r="D22" s="844"/>
      <c r="E22" s="844"/>
      <c r="F22" s="844"/>
      <c r="G22" s="844"/>
      <c r="H22" s="844"/>
      <c r="I22" s="844"/>
      <c r="J22" s="844"/>
      <c r="K22" s="844"/>
      <c r="L22" s="844"/>
      <c r="M22" s="844"/>
      <c r="N22" s="844"/>
      <c r="O22" s="844"/>
      <c r="P22" s="844"/>
      <c r="Q22" s="844"/>
      <c r="R22" s="844"/>
      <c r="S22" s="844"/>
    </row>
    <row r="23" spans="1:21" ht="124.80" customHeight="1">
      <c r="A23" s="845" t="s">
        <v>155</v>
      </c>
      <c r="B23" s="846"/>
      <c r="C23" s="846"/>
      <c r="D23" s="846"/>
      <c r="E23" s="846"/>
      <c r="F23" s="847"/>
      <c r="G23" s="316"/>
      <c r="H23" s="922" t="inlineStr">
        <is>
          <t xml:space="preserve">其它约定事项：
1、采用膜片联轴器，并配带无火花防护罩。
2、联轴器使用系数不小于最苛刻工况×1.5。
3、联轴器应配置中间加长段公称长度至少为125mm，确保不拆卸驱动机和管路即可方便拆下联轴器、轴承、密封和转子。
4、联轴器按API 671的要求。</t>
        </is>
      </c>
      <c r="I23" s="849"/>
      <c r="J23" s="849"/>
      <c r="K23" s="849"/>
      <c r="L23" s="849"/>
      <c r="M23" s="849"/>
      <c r="N23" s="849"/>
      <c r="O23" s="849"/>
      <c r="P23" s="849"/>
      <c r="Q23" s="849"/>
      <c r="R23" s="849"/>
      <c r="S23" s="849"/>
    </row>
    <row r="24" spans="1:21" ht="51.9" customHeight="1" thickBot="1">
      <c r="A24" s="852" t="s">
        <v>157</v>
      </c>
      <c r="B24" s="853"/>
      <c r="C24" s="853"/>
      <c r="D24" s="853"/>
      <c r="E24" s="853"/>
      <c r="F24" s="854"/>
      <c r="G24" s="317"/>
      <c r="H24" s="850"/>
      <c r="I24" s="851"/>
      <c r="J24" s="851"/>
      <c r="K24" s="851"/>
      <c r="L24" s="851"/>
      <c r="M24" s="851"/>
      <c r="N24" s="851"/>
      <c r="O24" s="851"/>
      <c r="P24" s="851"/>
      <c r="Q24" s="851"/>
      <c r="R24" s="851"/>
      <c r="S24" s="851"/>
    </row>
    <row r="25" spans="1:19" ht="19.8" thickTop="1">
      <c r="A25" s="855" t="s">
        <v>158</v>
      </c>
      <c r="B25" s="855"/>
      <c r="C25" s="855"/>
      <c r="D25" s="855"/>
      <c r="E25" s="855"/>
      <c r="F25" s="855"/>
      <c r="G25" s="855"/>
      <c r="H25" s="855"/>
      <c r="I25" s="855"/>
      <c r="J25" s="855"/>
      <c r="K25" s="855"/>
      <c r="L25" s="855"/>
      <c r="M25" s="855"/>
      <c r="N25" s="855"/>
      <c r="O25" s="855"/>
      <c r="P25" s="855"/>
      <c r="Q25" s="855"/>
      <c r="R25" s="855"/>
      <c r="S25" s="855"/>
    </row>
  </sheetData>
  <mergeCells count="38">
    <mergeCell ref="A22:S22"/>
    <mergeCell ref="A23:F23"/>
    <mergeCell ref="H23:S24"/>
    <mergeCell ref="A24:F24"/>
    <mergeCell ref="A25:S25"/>
    <mergeCell ref="N5:N7"/>
    <mergeCell ref="O5:O7"/>
    <mergeCell ref="P5:R5"/>
    <mergeCell ref="S5:S7"/>
    <mergeCell ref="P6:P7"/>
    <mergeCell ref="Q6:Q7"/>
    <mergeCell ref="R6:R7"/>
    <mergeCell ref="H5:H7"/>
    <mergeCell ref="I5:I7"/>
    <mergeCell ref="J5:J7"/>
    <mergeCell ref="K5:K7"/>
    <mergeCell ref="L5:L7"/>
    <mergeCell ref="B5:B7"/>
    <mergeCell ref="C5:D7"/>
    <mergeCell ref="E5:E7"/>
    <mergeCell ref="F5:F7"/>
    <mergeCell ref="G5:G7"/>
    <mergeCell ref="U7:U12"/>
    <mergeCell ref="A1:B1"/>
    <mergeCell ref="C1:E1"/>
    <mergeCell ref="F1:H1"/>
    <mergeCell ref="I1:O1"/>
    <mergeCell ref="A2:B2"/>
    <mergeCell ref="C2:E2"/>
    <mergeCell ref="F2:L3"/>
    <mergeCell ref="Q2:R2"/>
    <mergeCell ref="A3:B3"/>
    <mergeCell ref="C3:E3"/>
    <mergeCell ref="Q3:R3"/>
    <mergeCell ref="A4:O4"/>
    <mergeCell ref="P4:S4"/>
    <mergeCell ref="M5:M7"/>
    <mergeCell ref="A5:A7"/>
  </mergeCells>
  <phoneticPr fontId="58" type="noConversion"/>
  <pageMargins left="0.70866141732283472" right="0.70866141732283472" top="0.74803149606299213" bottom="0.74803149606299213" header="0.31496062992125984" footer="0.31496062992125984"/>
  <pageSetup paperSize="9" orientation="landscape" horizontalDpi="1200" verticalDpi="1200" r:id="rId1" fitToWidth="1" fitToHeight="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Z11"/>
  <sheetViews>
    <sheetView view="pageBreakPreview" topLeftCell="O3" zoomScale="130" zoomScaleNormal="100" zoomScaleSheetLayoutView="130" workbookViewId="0">
      <selection activeCell="X4" sqref="X4:X9"/>
    </sheetView>
  </sheetViews>
  <sheetFormatPr defaultColWidth="9" defaultRowHeight="9"/>
  <cols>
    <col min="1" max="1" width="2.59765625" style="188" customWidth="1"/>
    <col min="2" max="2" width="8.8984375" style="198" customWidth="1"/>
    <col min="3" max="3" width="4.3984375" style="198" customWidth="1"/>
    <col min="4" max="4" width="15.3984375" style="198" customWidth="1"/>
    <col min="5" max="5" width="5.5" style="199" customWidth="1"/>
    <col min="6" max="6" width="15.09765625" style="199" customWidth="1"/>
    <col min="7" max="7" width="6.69921875" style="199" bestFit="1" customWidth="1"/>
    <col min="8" max="9" width="6" style="199" customWidth="1"/>
    <col min="10" max="10" width="4.5" style="199" customWidth="1"/>
    <col min="11" max="11" width="4.59765625" style="199" customWidth="1"/>
    <col min="12" max="12" width="7.59765625" style="200" customWidth="1"/>
    <col min="13" max="13" width="5.8984375" style="188" customWidth="1"/>
    <col min="14" max="17" width="8.19921875" style="188" customWidth="1"/>
    <col min="18" max="20" width="9" style="188"/>
    <col min="21" max="21" width="9.8984375" style="188" customWidth="1"/>
    <col min="22" max="22" width="11.69921875" style="188" customWidth="1"/>
    <col min="23" max="23" width="9" style="188"/>
    <col min="24" max="24" width="26.19921875" style="188" customWidth="1"/>
    <col min="25" max="127" width="9" style="188"/>
    <col min="128" max="16384" width="9" style="190"/>
  </cols>
  <sheetData>
    <row r="1" spans="1:130" s="185" customFormat="1" ht="15" customHeight="1">
      <c r="A1" s="856"/>
      <c r="B1" s="857"/>
      <c r="C1" s="857"/>
      <c r="D1" s="857"/>
      <c r="E1" s="857"/>
      <c r="F1" s="185">
        <f>IF('封面'!E8="","",'封面'!E8)</f>
      </c>
      <c r="H1" s="186"/>
    </row>
    <row r="2" spans="1:130" s="185" customFormat="1" ht="15.9" customHeight="1">
      <c r="A2" s="858" t="s">
        <v>0</v>
      </c>
      <c r="B2" s="859"/>
      <c r="C2" s="858" t="str">
        <f>IF('封面'!E11="","",'封面'!E11)</f>
      </c>
      <c r="D2" s="859"/>
      <c r="E2" s="859"/>
      <c r="F2" s="860" t="s">
        <v>108</v>
      </c>
      <c r="G2" s="861"/>
      <c r="H2" s="861"/>
      <c r="I2" s="861"/>
      <c r="J2" s="861"/>
      <c r="K2" s="861"/>
      <c r="L2" s="861"/>
      <c r="M2" s="861"/>
      <c r="N2" s="861"/>
      <c r="O2" s="861"/>
      <c r="P2" s="861"/>
      <c r="Q2" s="862" t="s">
        <v>109</v>
      </c>
      <c r="R2" s="862"/>
      <c r="S2" s="863"/>
      <c r="T2" s="862" t="s">
        <v>110</v>
      </c>
      <c r="U2" s="862"/>
      <c r="V2" s="863"/>
    </row>
    <row r="3" spans="1:130" s="185" customFormat="1" ht="15.9" customHeight="1">
      <c r="A3" s="858" t="s">
        <v>111</v>
      </c>
      <c r="B3" s="859"/>
      <c r="C3" s="858"/>
      <c r="D3" s="859"/>
      <c r="E3" s="859"/>
      <c r="F3" s="861"/>
      <c r="G3" s="861"/>
      <c r="H3" s="861"/>
      <c r="I3" s="861"/>
      <c r="J3" s="861"/>
      <c r="K3" s="861"/>
      <c r="L3" s="861"/>
      <c r="M3" s="861"/>
      <c r="N3" s="861"/>
      <c r="O3" s="861"/>
      <c r="P3" s="861"/>
      <c r="Q3" s="863"/>
      <c r="R3" s="863"/>
      <c r="S3" s="863"/>
      <c r="T3" s="863"/>
      <c r="U3" s="863"/>
      <c r="V3" s="863"/>
    </row>
    <row r="4" spans="1:130" s="185" customFormat="1" ht="33.75" customHeight="1">
      <c r="A4" s="858" t="s">
        <v>112</v>
      </c>
      <c r="B4" s="859"/>
      <c r="C4" s="858" t="str">
        <f>IF('封面'!E9="","",'封面'!E9)</f>
      </c>
      <c r="D4" s="859"/>
      <c r="E4" s="859"/>
      <c r="F4" s="861"/>
      <c r="G4" s="861"/>
      <c r="H4" s="861"/>
      <c r="I4" s="861"/>
      <c r="J4" s="861"/>
      <c r="K4" s="861"/>
      <c r="L4" s="861"/>
      <c r="M4" s="861"/>
      <c r="N4" s="861"/>
      <c r="O4" s="861"/>
      <c r="P4" s="861"/>
      <c r="Q4" s="187" t="s">
        <v>113</v>
      </c>
      <c r="R4" s="862"/>
      <c r="S4" s="863"/>
      <c r="T4" s="187" t="s">
        <v>114</v>
      </c>
      <c r="U4" s="864">
        <f>IF('封面'!E18="","",'封面'!E18)</f>
      </c>
      <c r="V4" s="863"/>
      <c r="X4" s="462" t="s">
        <v>115</v>
      </c>
    </row>
    <row r="5" spans="1:130" s="189" customFormat="1" ht="16.5" customHeight="1">
      <c r="A5" s="870" t="s">
        <v>40</v>
      </c>
      <c r="B5" s="872" t="s">
        <v>116</v>
      </c>
      <c r="C5" s="874" t="s">
        <v>117</v>
      </c>
      <c r="D5" s="875"/>
      <c r="E5" s="872" t="s">
        <v>118</v>
      </c>
      <c r="F5" s="879" t="s">
        <v>119</v>
      </c>
      <c r="G5" s="880"/>
      <c r="H5" s="880"/>
      <c r="I5" s="880"/>
      <c r="J5" s="880"/>
      <c r="K5" s="880"/>
      <c r="L5" s="881"/>
      <c r="M5" s="881"/>
      <c r="N5" s="881"/>
      <c r="O5" s="881"/>
      <c r="P5" s="875"/>
      <c r="Q5" s="884"/>
      <c r="R5" s="885"/>
      <c r="S5" s="885"/>
      <c r="T5" s="885"/>
      <c r="U5" s="885"/>
      <c r="V5" s="886"/>
      <c r="W5" s="188"/>
      <c r="X5" s="462"/>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8"/>
      <c r="CI5" s="188"/>
      <c r="CJ5" s="188"/>
      <c r="CK5" s="188"/>
      <c r="CL5" s="188"/>
      <c r="CM5" s="188"/>
      <c r="CN5" s="188"/>
      <c r="CO5" s="188"/>
      <c r="CP5" s="188"/>
      <c r="CQ5" s="188"/>
      <c r="CR5" s="188"/>
      <c r="CS5" s="188"/>
      <c r="CT5" s="188"/>
      <c r="CU5" s="188"/>
      <c r="CV5" s="188"/>
      <c r="CW5" s="188"/>
      <c r="CX5" s="188"/>
      <c r="CY5" s="188"/>
      <c r="CZ5" s="188"/>
      <c r="DA5" s="188"/>
      <c r="DB5" s="188"/>
      <c r="DC5" s="188"/>
      <c r="DD5" s="188"/>
      <c r="DE5" s="188"/>
      <c r="DF5" s="188"/>
      <c r="DG5" s="188"/>
      <c r="DH5" s="188"/>
      <c r="DI5" s="188"/>
      <c r="DJ5" s="188"/>
      <c r="DK5" s="188"/>
      <c r="DL5" s="188"/>
      <c r="DM5" s="188"/>
      <c r="DN5" s="188"/>
      <c r="DO5" s="188"/>
      <c r="DP5" s="188"/>
      <c r="DQ5" s="188"/>
      <c r="DR5" s="188"/>
      <c r="DS5" s="188"/>
      <c r="DT5" s="188"/>
      <c r="DU5" s="188"/>
      <c r="DV5" s="188"/>
      <c r="DW5" s="188"/>
      <c r="DX5" s="188"/>
      <c r="DY5" s="188"/>
      <c r="DZ5" s="188"/>
    </row>
    <row r="6" spans="1:130" s="191" customFormat="1" ht="14.25" customHeight="1">
      <c r="A6" s="871"/>
      <c r="B6" s="873"/>
      <c r="C6" s="876"/>
      <c r="D6" s="875"/>
      <c r="E6" s="873"/>
      <c r="F6" s="876"/>
      <c r="G6" s="882"/>
      <c r="H6" s="882"/>
      <c r="I6" s="882"/>
      <c r="J6" s="882"/>
      <c r="K6" s="882"/>
      <c r="L6" s="882"/>
      <c r="M6" s="882"/>
      <c r="N6" s="882"/>
      <c r="O6" s="882"/>
      <c r="P6" s="875"/>
      <c r="Q6" s="887" t="s">
        <v>120</v>
      </c>
      <c r="R6" s="888" t="s">
        <v>121</v>
      </c>
      <c r="S6" s="888" t="s">
        <v>122</v>
      </c>
      <c r="T6" s="888" t="s">
        <v>123</v>
      </c>
      <c r="U6" s="888" t="s">
        <v>124</v>
      </c>
      <c r="V6" s="889"/>
      <c r="W6" s="188"/>
      <c r="X6" s="462"/>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90"/>
      <c r="DY6" s="190"/>
      <c r="DZ6" s="190"/>
    </row>
    <row r="7" spans="1:130" s="191" customFormat="1" ht="27" customHeight="1">
      <c r="A7" s="871"/>
      <c r="B7" s="873"/>
      <c r="C7" s="877"/>
      <c r="D7" s="878"/>
      <c r="E7" s="873"/>
      <c r="F7" s="877"/>
      <c r="G7" s="883"/>
      <c r="H7" s="883"/>
      <c r="I7" s="883"/>
      <c r="J7" s="883"/>
      <c r="K7" s="883"/>
      <c r="L7" s="883"/>
      <c r="M7" s="883"/>
      <c r="N7" s="883"/>
      <c r="O7" s="883"/>
      <c r="P7" s="878"/>
      <c r="Q7" s="887"/>
      <c r="R7" s="888"/>
      <c r="S7" s="888" t="s">
        <v>125</v>
      </c>
      <c r="T7" s="888" t="s">
        <v>125</v>
      </c>
      <c r="U7" s="888"/>
      <c r="V7" s="889"/>
      <c r="W7" s="188"/>
      <c r="X7" s="462"/>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90"/>
      <c r="DY7" s="190"/>
      <c r="DZ7" s="190"/>
    </row>
    <row r="8" spans="1:130" s="191" customFormat="1" ht="148.5" customHeight="1">
      <c r="A8" s="192"/>
      <c r="B8" s="193"/>
      <c r="C8" s="201"/>
      <c r="D8" s="202" t="str">
        <f>'选型表'!R8</f>
      </c>
      <c r="E8" s="193"/>
      <c r="F8" s="923" t="inlineStr">
        <is>
          <t xml:space="preserve">1、电机接线盒带防爆密封接头，铠装电缆进线。
2、设计环境温度最小-19.2℃、最大39.4℃。
3、防爆区域：P-201AB、P-210AB、P-301AB、P-304AB、P-306AB为Zone 2、IIC、T4；P-203AB、P-204AB、P-205AB、P-206AB、P-302AB、P-303AB、P-305AB为Zone 2、IIB、T4。
4、控制电压380V、3相、50Hz。
5、水站水泵电机接线盒铠装电缆格兰进线，防护等级IP65，F级绝缘材料。</t>
        </is>
      </c>
      <c r="G8" s="891"/>
      <c r="H8" s="891"/>
      <c r="I8" s="891"/>
      <c r="J8" s="891"/>
      <c r="K8" s="891"/>
      <c r="L8" s="891"/>
      <c r="M8" s="891"/>
      <c r="N8" s="891"/>
      <c r="O8" s="891"/>
      <c r="P8" s="892"/>
      <c r="Q8" s="194"/>
      <c r="R8" s="195"/>
      <c r="S8" s="195"/>
      <c r="T8" s="195"/>
      <c r="U8" s="195"/>
      <c r="V8" s="196"/>
      <c r="W8" s="188"/>
      <c r="X8" s="462"/>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90"/>
      <c r="DY8" s="190"/>
      <c r="DZ8" s="190"/>
    </row>
    <row r="9" spans="1:130" ht="18.75" customHeight="1">
      <c r="A9" s="871" t="s">
        <v>127</v>
      </c>
      <c r="B9" s="893"/>
      <c r="C9" s="893"/>
      <c r="D9" s="873"/>
      <c r="E9" s="197">
        <f>SUM(E8:E8)</f>
      </c>
      <c r="F9" s="873"/>
      <c r="G9" s="873"/>
      <c r="H9" s="873"/>
      <c r="I9" s="873"/>
      <c r="J9" s="873"/>
      <c r="K9" s="873"/>
      <c r="L9" s="873"/>
      <c r="M9" s="873"/>
      <c r="N9" s="873"/>
      <c r="O9" s="873"/>
      <c r="P9" s="894"/>
      <c r="Q9" s="894"/>
      <c r="R9" s="894"/>
      <c r="S9" s="894"/>
      <c r="T9" s="894"/>
      <c r="U9" s="895"/>
      <c r="V9" s="896"/>
      <c r="X9" s="462"/>
    </row>
    <row r="10" spans="1:130" ht="52.5" customHeight="1" thickBot="1">
      <c r="A10" s="865" t="s">
        <v>128</v>
      </c>
      <c r="B10" s="866"/>
      <c r="C10" s="866"/>
      <c r="D10" s="866"/>
      <c r="E10" s="866"/>
      <c r="F10" s="866"/>
      <c r="G10" s="866"/>
      <c r="H10" s="866"/>
      <c r="I10" s="866"/>
      <c r="J10" s="866"/>
      <c r="K10" s="866"/>
      <c r="L10" s="866"/>
      <c r="M10" s="866"/>
      <c r="N10" s="866"/>
      <c r="O10" s="866"/>
      <c r="P10" s="867"/>
      <c r="Q10" s="867"/>
      <c r="R10" s="867"/>
      <c r="S10" s="867"/>
      <c r="T10" s="867"/>
      <c r="U10" s="868"/>
      <c r="V10" s="869"/>
    </row>
    <row r="11" spans="1:130" ht="9.6" thickTop="1"/>
  </sheetData>
  <mergeCells count="31">
    <mergeCell ref="A10:V10"/>
    <mergeCell ref="A5:A7"/>
    <mergeCell ref="B5:B7"/>
    <mergeCell ref="C5:D7"/>
    <mergeCell ref="E5:E7"/>
    <mergeCell ref="F5:P7"/>
    <mergeCell ref="Q5:V5"/>
    <mergeCell ref="Q6:Q7"/>
    <mergeCell ref="R6:R7"/>
    <mergeCell ref="S6:S7"/>
    <mergeCell ref="T6:T7"/>
    <mergeCell ref="U6:U7"/>
    <mergeCell ref="V6:V7"/>
    <mergeCell ref="F8:P8"/>
    <mergeCell ref="A9:D9"/>
    <mergeCell ref="F9:V9"/>
    <mergeCell ref="X4:X9"/>
    <mergeCell ref="A1:E1"/>
    <mergeCell ref="A2:B2"/>
    <mergeCell ref="C2:E2"/>
    <mergeCell ref="F2:P4"/>
    <mergeCell ref="Q2:Q3"/>
    <mergeCell ref="T2:T3"/>
    <mergeCell ref="U2:V3"/>
    <mergeCell ref="A3:B3"/>
    <mergeCell ref="C3:E3"/>
    <mergeCell ref="A4:B4"/>
    <mergeCell ref="C4:E4"/>
    <mergeCell ref="R4:S4"/>
    <mergeCell ref="U4:V4"/>
    <mergeCell ref="R2:S3"/>
  </mergeCells>
  <phoneticPr fontId="58" type="noConversion"/>
  <pageMargins left="0.27559055118110237" right="0.19685039370078741" top="0.78740157480314965" bottom="0.19685039370078741" header="0.23622047244094491" footer="0.15748031496062992"/>
  <pageSetup paperSize="9" orientation="landscape" r:id="rId1" fitToWidth="1" fitToHeight="0"/>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topLeftCell="A2" zoomScale="85" zoomScaleNormal="100" zoomScaleSheetLayoutView="85" workbookViewId="0">
      <selection activeCell="D7" sqref="D7"/>
    </sheetView>
  </sheetViews>
  <sheetFormatPr defaultColWidth="9" defaultRowHeight="15.6"/>
  <cols>
    <col min="1" max="1" width="17.8984375" customWidth="1"/>
    <col min="2" max="2" width="14.5" customWidth="1"/>
    <col min="3" max="3" width="18.19921875" customWidth="1"/>
    <col min="4" max="4" width="22.3984375" customWidth="1"/>
  </cols>
  <sheetData>
    <row r="1" spans="1:14" ht="24.9" customHeight="1">
      <c r="A1" s="897" t="str">
        <f>"喷漆"&amp;'封面'!E8</f>
        <v>喷漆</v>
      </c>
      <c r="B1" s="898"/>
      <c r="C1" s="898"/>
      <c r="D1" s="898"/>
      <c r="E1" s="898" t="str">
        <f>"包装"&amp;'封面'!E8</f>
        <v>包装</v>
      </c>
      <c r="F1" s="898"/>
      <c r="G1" s="898"/>
      <c r="H1" s="898"/>
      <c r="I1" s="898"/>
      <c r="J1" s="898"/>
      <c r="K1" s="898"/>
      <c r="L1" s="898"/>
      <c r="M1" s="898"/>
      <c r="N1" s="898"/>
    </row>
    <row r="2" spans="1:14" ht="24.9" customHeight="1">
      <c r="A2" s="326" t="s">
        <v>73</v>
      </c>
      <c r="B2" s="360"/>
      <c r="C2" s="361"/>
      <c r="D2" s="361"/>
      <c r="E2" s="327" t="inlineStr">
        <is>
          <t>室外存放6个月以上</t>
        </is>
      </c>
      <c r="F2" s="282"/>
      <c r="G2" s="282"/>
      <c r="H2" s="282"/>
      <c r="I2" s="282"/>
      <c r="J2" s="282"/>
      <c r="K2" s="282"/>
      <c r="L2" s="282"/>
      <c r="M2" s="282"/>
      <c r="N2" s="282"/>
    </row>
    <row r="3" spans="1:14" ht="24.9" customHeight="1">
      <c r="A3" s="326" t="s">
        <v>74</v>
      </c>
      <c r="B3" s="360"/>
      <c r="C3" s="361"/>
      <c r="D3" s="361"/>
      <c r="E3" s="282"/>
      <c r="F3" s="282"/>
      <c r="G3" s="282"/>
      <c r="H3" s="282"/>
      <c r="I3" s="282"/>
      <c r="J3" s="282"/>
      <c r="K3" s="282"/>
      <c r="L3" s="282"/>
      <c r="M3" s="282"/>
      <c r="N3" s="282"/>
    </row>
    <row r="4" spans="1:14" ht="24.9" customHeight="1">
      <c r="A4" s="326" t="s">
        <v>75</v>
      </c>
      <c r="B4" s="360"/>
      <c r="C4" s="361"/>
      <c r="D4" s="361"/>
      <c r="E4" s="282"/>
      <c r="F4" s="282"/>
      <c r="G4" s="282"/>
      <c r="H4" s="282"/>
      <c r="I4" s="282"/>
      <c r="J4" s="282"/>
      <c r="K4" s="282"/>
      <c r="L4" s="282"/>
      <c r="M4" s="282"/>
      <c r="N4" s="282"/>
    </row>
    <row r="5" spans="1:14" ht="24.9" customHeight="1">
      <c r="A5" s="326" t="s">
        <v>76</v>
      </c>
      <c r="B5" s="360"/>
      <c r="C5" s="361"/>
      <c r="D5" s="361"/>
      <c r="E5" s="282"/>
      <c r="F5" s="282"/>
      <c r="G5" s="282"/>
      <c r="H5" s="282"/>
      <c r="I5" s="282"/>
      <c r="J5" s="282"/>
      <c r="K5" s="282"/>
      <c r="L5" s="282"/>
      <c r="M5" s="282"/>
      <c r="N5" s="282"/>
    </row>
    <row r="6" spans="1:14" ht="27.9" customHeight="1">
      <c r="A6" s="19" t="s">
        <v>77</v>
      </c>
      <c r="B6" s="326" t="s">
        <v>78</v>
      </c>
      <c r="C6" s="326" t="s">
        <v>79</v>
      </c>
      <c r="D6" s="19" t="s">
        <v>80</v>
      </c>
      <c r="E6" s="900"/>
      <c r="F6" s="901"/>
      <c r="G6" s="901"/>
      <c r="H6" s="901"/>
      <c r="I6" s="901"/>
      <c r="J6" s="901"/>
      <c r="K6" s="901"/>
      <c r="L6" s="901"/>
      <c r="M6" s="901"/>
    </row>
    <row r="7" spans="1:14" ht="56.25" customHeight="1">
      <c r="A7" s="19" t="s">
        <v>81</v>
      </c>
      <c r="B7" s="319"/>
      <c r="C7" s="319"/>
      <c r="D7" s="170"/>
      <c r="E7" s="901"/>
      <c r="F7" s="901"/>
      <c r="G7" s="901"/>
      <c r="H7" s="901"/>
      <c r="I7" s="901"/>
      <c r="J7" s="901"/>
      <c r="K7" s="901"/>
      <c r="L7" s="901"/>
      <c r="M7" s="901"/>
    </row>
    <row r="8" spans="1:14" ht="27.9" customHeight="1">
      <c r="A8" s="19" t="s">
        <v>82</v>
      </c>
      <c r="B8" s="319"/>
      <c r="C8" s="319"/>
      <c r="D8" s="171"/>
      <c r="E8" s="901"/>
      <c r="F8" s="901"/>
      <c r="G8" s="901"/>
      <c r="H8" s="901"/>
      <c r="I8" s="901"/>
      <c r="J8" s="901"/>
      <c r="K8" s="901"/>
      <c r="L8" s="901"/>
      <c r="M8" s="901"/>
    </row>
    <row r="9" spans="1:14" ht="27.9" customHeight="1">
      <c r="A9" s="19" t="s">
        <v>83</v>
      </c>
      <c r="B9" s="319"/>
      <c r="C9" s="319"/>
      <c r="D9" s="171"/>
      <c r="E9" s="901"/>
      <c r="F9" s="901"/>
      <c r="G9" s="901"/>
      <c r="H9" s="901"/>
      <c r="I9" s="901"/>
      <c r="J9" s="901"/>
      <c r="K9" s="901"/>
      <c r="L9" s="901"/>
      <c r="M9" s="901"/>
    </row>
    <row r="10" spans="1:14" ht="27.9" customHeight="1">
      <c r="A10" s="19" t="s">
        <v>84</v>
      </c>
      <c r="B10" s="319"/>
      <c r="C10" s="319"/>
      <c r="D10" s="171"/>
      <c r="E10" s="901"/>
      <c r="F10" s="901"/>
      <c r="G10" s="901"/>
      <c r="H10" s="901"/>
      <c r="I10" s="901"/>
      <c r="J10" s="901"/>
      <c r="K10" s="901"/>
      <c r="L10" s="901"/>
      <c r="M10" s="901"/>
    </row>
    <row r="11" spans="1:14" ht="33.75" customHeight="1">
      <c r="A11" s="19" t="s">
        <v>85</v>
      </c>
      <c r="B11" s="320"/>
      <c r="C11" s="319"/>
      <c r="D11" s="171"/>
      <c r="E11" s="901"/>
      <c r="F11" s="901"/>
      <c r="G11" s="901"/>
      <c r="H11" s="901"/>
      <c r="I11" s="901"/>
      <c r="J11" s="901"/>
      <c r="K11" s="901"/>
      <c r="L11" s="901"/>
      <c r="M11" s="901"/>
    </row>
    <row r="12" spans="1:14" ht="27.9" customHeight="1">
      <c r="A12" s="19" t="s">
        <v>86</v>
      </c>
      <c r="B12" s="319"/>
      <c r="C12" s="319"/>
      <c r="D12" s="171"/>
      <c r="E12" s="901"/>
      <c r="F12" s="901"/>
      <c r="G12" s="901"/>
      <c r="H12" s="901"/>
      <c r="I12" s="901"/>
      <c r="J12" s="901"/>
      <c r="K12" s="901"/>
      <c r="L12" s="901"/>
      <c r="M12" s="901"/>
    </row>
    <row r="13" spans="1:14" ht="27.9" customHeight="1">
      <c r="A13" s="19" t="s">
        <v>87</v>
      </c>
      <c r="B13" s="319"/>
      <c r="C13" s="319"/>
      <c r="D13" s="171"/>
      <c r="E13" s="901"/>
      <c r="F13" s="901"/>
      <c r="G13" s="901"/>
      <c r="H13" s="901"/>
      <c r="I13" s="901"/>
      <c r="J13" s="901"/>
      <c r="K13" s="901"/>
      <c r="L13" s="901"/>
      <c r="M13" s="901"/>
    </row>
    <row r="14" spans="1:14" ht="27.9" customHeight="1">
      <c r="A14" s="19" t="s">
        <v>88</v>
      </c>
      <c r="B14" s="319"/>
      <c r="C14" s="319"/>
      <c r="D14" s="171"/>
      <c r="E14" s="901"/>
      <c r="F14" s="901"/>
      <c r="G14" s="901"/>
      <c r="H14" s="901"/>
      <c r="I14" s="901"/>
      <c r="J14" s="901"/>
      <c r="K14" s="901"/>
      <c r="L14" s="901"/>
      <c r="M14" s="901"/>
    </row>
    <row r="15" spans="1:14" ht="27.9" customHeight="1">
      <c r="A15" s="19" t="s">
        <v>89</v>
      </c>
      <c r="B15" s="321"/>
      <c r="C15" s="321"/>
      <c r="D15" s="171"/>
      <c r="E15" s="901"/>
      <c r="F15" s="901"/>
      <c r="G15" s="901"/>
      <c r="H15" s="901"/>
      <c r="I15" s="901"/>
      <c r="J15" s="901"/>
      <c r="K15" s="901"/>
      <c r="L15" s="901"/>
      <c r="M15" s="901"/>
    </row>
    <row r="16" spans="1:14" ht="33" customHeight="1">
      <c r="A16" s="322" t="s">
        <v>90</v>
      </c>
      <c r="B16" s="319"/>
      <c r="C16" s="319"/>
      <c r="D16" s="171"/>
      <c r="E16" s="901"/>
      <c r="F16" s="901"/>
      <c r="G16" s="901"/>
      <c r="H16" s="901"/>
      <c r="I16" s="901"/>
      <c r="J16" s="901"/>
      <c r="K16" s="901"/>
      <c r="L16" s="901"/>
      <c r="M16" s="901"/>
    </row>
    <row r="17" spans="1:13" ht="39" customHeight="1">
      <c r="A17" s="322" t="s">
        <v>91</v>
      </c>
      <c r="B17" s="319"/>
      <c r="C17" s="319"/>
      <c r="D17" s="171"/>
      <c r="E17" s="901"/>
      <c r="F17" s="901"/>
      <c r="G17" s="901"/>
      <c r="H17" s="901"/>
      <c r="I17" s="901"/>
      <c r="J17" s="901"/>
      <c r="K17" s="901"/>
      <c r="L17" s="901"/>
      <c r="M17" s="901"/>
    </row>
    <row r="18" spans="1:13" ht="45" customHeight="1">
      <c r="A18" s="322" t="s">
        <v>92</v>
      </c>
      <c r="B18" s="319"/>
      <c r="C18" s="319"/>
      <c r="D18" s="171"/>
      <c r="E18" s="901"/>
      <c r="F18" s="901"/>
      <c r="G18" s="901"/>
      <c r="H18" s="901"/>
      <c r="I18" s="901"/>
      <c r="J18" s="901"/>
      <c r="K18" s="901"/>
      <c r="L18" s="901"/>
      <c r="M18" s="901"/>
    </row>
    <row r="19" spans="1:13" ht="45" customHeight="1">
      <c r="A19" s="323"/>
      <c r="B19" s="324"/>
      <c r="C19" s="324"/>
      <c r="D19" s="325"/>
      <c r="E19" s="901"/>
      <c r="F19" s="901"/>
      <c r="G19" s="901"/>
      <c r="H19" s="901"/>
      <c r="I19" s="901"/>
      <c r="J19" s="901"/>
      <c r="K19" s="901"/>
      <c r="L19" s="901"/>
      <c r="M19" s="901"/>
    </row>
    <row r="20" spans="1:13">
      <c r="E20" s="901"/>
      <c r="F20" s="901"/>
      <c r="G20" s="901"/>
      <c r="H20" s="901"/>
      <c r="I20" s="901"/>
      <c r="J20" s="901"/>
      <c r="K20" s="901"/>
      <c r="L20" s="901"/>
      <c r="M20" s="901"/>
    </row>
    <row r="21" spans="1:13" ht="37.5" customHeight="1">
      <c r="A21" s="899" t="s">
        <v>93</v>
      </c>
      <c r="B21" s="899"/>
      <c r="C21" s="899"/>
      <c r="D21" s="899"/>
      <c r="E21" s="901"/>
      <c r="F21" s="901"/>
      <c r="G21" s="901"/>
      <c r="H21" s="901"/>
      <c r="I21" s="901"/>
      <c r="J21" s="901"/>
      <c r="K21" s="901"/>
      <c r="L21" s="901"/>
      <c r="M21" s="901"/>
    </row>
    <row r="22" spans="1:13" ht="48.75" customHeight="1">
      <c r="A22" s="899" t="s">
        <v>94</v>
      </c>
      <c r="B22" s="899"/>
      <c r="C22" s="899"/>
      <c r="D22" s="899"/>
      <c r="E22" s="901"/>
      <c r="F22" s="901"/>
      <c r="G22" s="901"/>
      <c r="H22" s="901"/>
      <c r="I22" s="901"/>
      <c r="J22" s="901"/>
      <c r="K22" s="901"/>
      <c r="L22" s="901"/>
      <c r="M22" s="901"/>
    </row>
  </sheetData>
  <mergeCells count="9">
    <mergeCell ref="A1:D1"/>
    <mergeCell ref="E1:N1"/>
    <mergeCell ref="A21:D21"/>
    <mergeCell ref="A22:D22"/>
    <mergeCell ref="B2:D2"/>
    <mergeCell ref="B3:D3"/>
    <mergeCell ref="B4:D4"/>
    <mergeCell ref="B5:D5"/>
    <mergeCell ref="E2:M22"/>
  </mergeCells>
  <phoneticPr fontId="58" type="noConversion"/>
  <pageMargins left="0.75" right="0.75" top="1" bottom="1" header="0.5" footer="0.5"/>
  <pageSetup paperSize="9" orientation="portrait" r:id="rId1"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view="pageBreakPreview" zoomScaleNormal="100" zoomScaleSheetLayoutView="100" workbookViewId="0">
      <selection activeCell="I4" sqref="I4:I9"/>
    </sheetView>
  </sheetViews>
  <sheetFormatPr defaultColWidth="9" defaultRowHeight="15.6"/>
  <cols>
    <col min="9" max="9" width="42" customWidth="1"/>
  </cols>
  <sheetData>
    <row r="1" spans="1:9">
      <c r="C1" t="str">
        <f>"检验"&amp;'封面'!E8</f>
        <v>检验</v>
      </c>
    </row>
    <row r="2" spans="1:9" ht="333.60" customHeight="1">
      <c r="A2" s="924" t="inlineStr">
        <is>
          <t xml:space="preserve">检验和试验要求：
1、制造厂应对泵的主要零部件进行材料的机械性能检验和化学成分分析
2、制造厂应对泵的主要零部件进行无损探伤检验
3、泵在制造厂应进行水压试验
4、泵在制造厂应进行叶轮静平衡试验（G6.3级）
5、泵在制造厂应进行转子原速动平衡试验（G2.5级）
6、泵在制造厂应进行性能试验
7、泵在制造厂应进行NPSH试验（如果需要，并应采用闭式回路法）
8、泵在制造厂应进行整机组的机械运转试验
9、配套电机试验由电机制造厂按照国家相关标准进行，并出具试验报告
10、额定工况下，在用户现场用介质进行72小时连续机械运转考核
11、泵在额定点及关死点的扬程、功率和NPSHr的偏差应满足API 610表14中的规定
12、距离设备及其相连管线外表面1m处，噪声不大于85分贝
13、在机泵运行时任意一点振动实测值不超过2.6mm/s</t>
        </is>
      </c>
    </row>
    <row r="4" spans="1:9">
      <c r="I4" s="462" t="s">
        <v>95</v>
      </c>
    </row>
    <row r="5" spans="1:9">
      <c r="I5" s="462"/>
    </row>
    <row r="6" spans="1:9">
      <c r="I6" s="462"/>
    </row>
    <row r="7" spans="1:9">
      <c r="I7" s="462"/>
    </row>
    <row r="8" spans="1:9">
      <c r="I8" s="462"/>
    </row>
    <row r="9" spans="1:9">
      <c r="I9" s="462"/>
    </row>
  </sheetData>
  <mergeCells count="2">
    <mergeCell ref="I4:I9"/>
    <mergeCell ref="A2:G17"/>
  </mergeCells>
  <phoneticPr fontId="58" type="noConversion"/>
  <pageMargins left="0.7" right="0.7" top="0.75" bottom="0.75" header="0.3" footer="0.3"/>
  <pageSetup paperSize="9" orientation="portrait" r:id="rId1"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
  <sheetViews>
    <sheetView view="pageBreakPreview" zoomScale="130" zoomScaleNormal="100" zoomScaleSheetLayoutView="130" workbookViewId="0">
      <selection activeCell="F9" sqref="F9"/>
    </sheetView>
  </sheetViews>
  <sheetFormatPr defaultColWidth="9" defaultRowHeight="15.6"/>
  <cols>
    <col min="6" max="6" width="35.796875" customWidth="1"/>
  </cols>
  <sheetData>
    <row r="1" spans="1:6">
      <c r="D1" t="str">
        <f>"完工资料"&amp;'封面'!E8</f>
        <v>完工资料</v>
      </c>
    </row>
    <row r="2" spans="1:6" ht="229.20" customHeight="1">
      <c r="A2" s="925" t="inlineStr">
        <is>
          <t>设计文件的交付：泵组总布置图及有关资料、泵组总装配图及主要部件图、冷却水系统管道及仪表控制流程图、基础图、接管表、泵组报警及联锁逻辑框图、仪表管路图及自控设备规格表及报警连锁项目一览表、就地盘盘面和架装仪表布置图、辅助设备单体图、泵进出口法兰允许所受的力和力矩、泵组水电汽气消耗指标、泵组使用说明书、易损件图、工厂试验检验报告、备品备件清单、专用工具清单、装箱单、其它常规的出厂随机资料</t>
        </is>
      </c>
    </row>
    <row r="3" spans="1:6">
      <c r="A3" s="329"/>
      <c r="F3" s="462" t="s">
        <v>96</v>
      </c>
    </row>
    <row r="4" spans="1:6">
      <c r="A4" s="329"/>
      <c r="F4" s="462"/>
    </row>
    <row r="5" spans="1:6">
      <c r="A5" s="329"/>
      <c r="F5" s="462"/>
    </row>
    <row r="6" spans="1:6">
      <c r="A6" s="329"/>
      <c r="F6" s="462"/>
    </row>
    <row r="7" spans="1:6">
      <c r="F7" s="462"/>
    </row>
    <row r="8" spans="1:6">
      <c r="F8" s="462"/>
    </row>
  </sheetData>
  <mergeCells count="2">
    <mergeCell ref="F3:F8"/>
    <mergeCell ref="A2:D3"/>
  </mergeCells>
  <phoneticPr fontId="58" type="noConversion"/>
  <pageMargins left="0.7" right="0.7" top="0.75" bottom="0.75" header="0.3" footer="0.3"/>
  <pageSetup paperSize="9" orientation="portrait" r:id="rId1"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view="pageBreakPreview" zoomScale="60" zoomScaleNormal="85" workbookViewId="0">
      <selection activeCell="D5" sqref="D5:F8"/>
    </sheetView>
  </sheetViews>
  <sheetFormatPr defaultColWidth="9" defaultRowHeight="16.8"/>
  <cols>
    <col min="1" max="1" width="9.09765625" style="13" customWidth="1"/>
    <col min="2" max="2" width="78.8984375" style="13" customWidth="1"/>
    <col min="3" max="3" width="10.09765625" style="14" customWidth="1"/>
    <col min="4" max="4" width="11.5" style="14" customWidth="1"/>
    <col min="5" max="5" width="11.59765625" style="13" customWidth="1"/>
    <col min="6" max="6" width="11" style="14" customWidth="1"/>
    <col min="7" max="7" width="13.59765625" style="14" customWidth="1"/>
    <col min="8" max="8" width="9.19921875" style="13" customWidth="1"/>
    <col min="9" max="9" width="6.19921875" style="13" customWidth="1"/>
    <col min="10" max="10" width="7.3984375" style="13" customWidth="1"/>
    <col min="11" max="11" width="9.5" style="13" customWidth="1"/>
    <col min="12" max="13" width="6.59765625" style="13" customWidth="1"/>
    <col min="14" max="14" width="13.59765625" style="13" customWidth="1"/>
    <col min="15" max="15" width="7.69921875" style="13" customWidth="1"/>
    <col min="16" max="16" width="11.09765625" style="13" customWidth="1"/>
    <col min="17" max="17" width="11.69921875" style="13" customWidth="1"/>
    <col min="18" max="18" width="14.09765625" style="13" customWidth="1"/>
    <col min="19" max="19" width="2.8984375" style="13" customWidth="1"/>
    <col min="20" max="16384" width="9" style="13"/>
  </cols>
  <sheetData>
    <row r="1" spans="1:19" ht="0.9" customHeight="1"/>
    <row r="2" spans="1:19" ht="29.25" customHeight="1">
      <c r="A2" s="902" t="s">
        <v>97</v>
      </c>
      <c r="B2" s="902"/>
      <c r="C2" s="16"/>
      <c r="D2" s="16"/>
      <c r="E2" s="16"/>
      <c r="F2" s="16"/>
      <c r="G2" s="16"/>
      <c r="H2" s="16"/>
      <c r="I2" s="16"/>
      <c r="J2" s="16"/>
      <c r="K2" s="16"/>
      <c r="L2" s="16"/>
      <c r="M2" s="16"/>
      <c r="N2" s="16"/>
      <c r="O2" s="16"/>
      <c r="P2" s="16"/>
      <c r="Q2" s="16"/>
      <c r="R2" s="16"/>
      <c r="S2" s="16"/>
    </row>
    <row r="3" spans="1:19" ht="38.25" customHeight="1">
      <c r="A3" s="15" t="s">
        <v>40</v>
      </c>
      <c r="B3" s="15" t="s">
        <v>98</v>
      </c>
      <c r="C3" s="16"/>
      <c r="D3" s="16"/>
      <c r="E3" s="16"/>
      <c r="F3" s="16"/>
      <c r="G3" s="16"/>
      <c r="H3" s="16"/>
      <c r="I3" s="16"/>
      <c r="J3" s="16"/>
      <c r="K3" s="16"/>
      <c r="L3" s="16"/>
      <c r="M3" s="16"/>
      <c r="N3" s="16"/>
      <c r="O3" s="16"/>
      <c r="P3" s="16"/>
      <c r="Q3" s="16"/>
      <c r="R3" s="16"/>
      <c r="S3" s="16"/>
    </row>
    <row r="4" spans="1:19" ht="31.5" customHeight="1">
      <c r="A4" s="15">
        <v>1</v>
      </c>
      <c r="B4" s="17" t="s">
        <v>99</v>
      </c>
      <c r="C4" s="16"/>
      <c r="D4" s="16"/>
      <c r="E4" s="16"/>
      <c r="F4" s="16"/>
      <c r="G4" s="16"/>
      <c r="H4" s="16"/>
      <c r="I4" s="16"/>
      <c r="J4" s="16"/>
      <c r="K4" s="16"/>
      <c r="L4" s="16"/>
      <c r="M4" s="16"/>
      <c r="N4" s="16"/>
      <c r="O4" s="16"/>
      <c r="P4" s="16"/>
      <c r="Q4" s="16"/>
      <c r="R4" s="16"/>
      <c r="S4" s="16"/>
    </row>
    <row r="5" spans="1:19" ht="33.75" customHeight="1">
      <c r="A5" s="15">
        <v>2</v>
      </c>
      <c r="B5" s="17" t="s">
        <v>100</v>
      </c>
      <c r="C5" s="16"/>
      <c r="D5" s="904" t="s">
        <v>101</v>
      </c>
      <c r="E5" s="905"/>
      <c r="F5" s="905"/>
      <c r="G5" s="16"/>
      <c r="H5" s="16"/>
      <c r="I5" s="16"/>
      <c r="J5" s="16"/>
      <c r="K5" s="16"/>
      <c r="L5" s="16"/>
      <c r="M5" s="16"/>
      <c r="N5" s="16"/>
      <c r="O5" s="16"/>
      <c r="P5" s="16"/>
      <c r="Q5" s="16"/>
      <c r="R5" s="16"/>
      <c r="S5" s="16"/>
    </row>
    <row r="6" spans="1:19" ht="40.5" customHeight="1">
      <c r="A6" s="15">
        <v>3</v>
      </c>
      <c r="B6" s="17" t="s">
        <v>102</v>
      </c>
      <c r="C6" s="16"/>
      <c r="D6" s="905"/>
      <c r="E6" s="905"/>
      <c r="F6" s="905"/>
      <c r="G6" s="16"/>
      <c r="H6" s="16"/>
      <c r="I6" s="16"/>
      <c r="J6" s="16"/>
      <c r="K6" s="16"/>
      <c r="L6" s="16"/>
      <c r="M6" s="16"/>
      <c r="N6" s="16"/>
      <c r="O6" s="16"/>
      <c r="P6" s="16"/>
      <c r="Q6" s="16"/>
      <c r="R6" s="16"/>
      <c r="S6" s="16"/>
    </row>
    <row r="7" spans="1:19" ht="36.75" customHeight="1">
      <c r="A7" s="15">
        <v>4</v>
      </c>
      <c r="B7" s="17" t="s">
        <v>103</v>
      </c>
      <c r="C7" s="16"/>
      <c r="D7" s="905"/>
      <c r="E7" s="905"/>
      <c r="F7" s="905"/>
      <c r="G7" s="16"/>
      <c r="H7" s="16"/>
      <c r="I7" s="16"/>
      <c r="J7" s="16"/>
      <c r="K7" s="16"/>
      <c r="L7" s="16"/>
      <c r="M7" s="16"/>
      <c r="N7" s="16"/>
      <c r="O7" s="16"/>
      <c r="P7" s="16"/>
      <c r="Q7" s="16"/>
      <c r="R7" s="16"/>
      <c r="S7" s="16"/>
    </row>
    <row r="8" spans="1:19" ht="45" customHeight="1">
      <c r="A8" s="15">
        <v>5</v>
      </c>
      <c r="B8" s="17" t="s">
        <v>104</v>
      </c>
      <c r="C8" s="16"/>
      <c r="D8" s="905"/>
      <c r="E8" s="905"/>
      <c r="F8" s="905"/>
      <c r="G8" s="16"/>
      <c r="H8" s="16"/>
      <c r="I8" s="16"/>
      <c r="J8" s="16"/>
      <c r="K8" s="16"/>
      <c r="L8" s="16"/>
      <c r="M8" s="16"/>
      <c r="N8" s="16"/>
      <c r="O8" s="16"/>
      <c r="P8" s="16"/>
      <c r="Q8" s="16"/>
      <c r="R8" s="16"/>
      <c r="S8" s="16"/>
    </row>
    <row r="9" spans="1:19" ht="36.75" customHeight="1">
      <c r="A9" s="15">
        <v>6</v>
      </c>
      <c r="B9" s="17" t="s">
        <v>105</v>
      </c>
      <c r="C9" s="16"/>
      <c r="D9" s="16"/>
      <c r="E9" s="16"/>
      <c r="F9" s="16"/>
      <c r="G9" s="16"/>
      <c r="H9" s="16"/>
      <c r="I9" s="16"/>
      <c r="J9" s="16"/>
      <c r="K9" s="16"/>
      <c r="L9" s="16"/>
      <c r="M9" s="16"/>
      <c r="N9" s="16"/>
      <c r="O9" s="16"/>
      <c r="P9" s="16"/>
      <c r="Q9" s="16"/>
      <c r="R9" s="16"/>
      <c r="S9" s="16"/>
    </row>
    <row r="10" spans="1:19" ht="47.25" customHeight="1">
      <c r="A10" s="15">
        <v>7</v>
      </c>
      <c r="B10" s="17" t="s">
        <v>106</v>
      </c>
      <c r="C10" s="16"/>
      <c r="D10" s="16"/>
      <c r="E10" s="16"/>
      <c r="F10" s="16"/>
      <c r="G10" s="16"/>
      <c r="H10" s="16"/>
      <c r="I10" s="16"/>
      <c r="J10" s="16"/>
      <c r="K10" s="16"/>
      <c r="L10" s="16"/>
      <c r="M10" s="16"/>
      <c r="N10" s="16"/>
      <c r="O10" s="16"/>
      <c r="P10" s="16"/>
      <c r="Q10" s="16"/>
      <c r="R10" s="16"/>
      <c r="S10" s="16"/>
    </row>
    <row r="11" spans="1:19" ht="32.25" customHeight="1">
      <c r="A11" s="15">
        <v>8</v>
      </c>
      <c r="B11" s="15" t="s">
        <v>107</v>
      </c>
    </row>
    <row r="12" spans="1:19" ht="22.5" customHeight="1">
      <c r="A12" s="18"/>
      <c r="B12" s="18"/>
    </row>
    <row r="13" spans="1:19" ht="23.25" customHeight="1">
      <c r="A13" s="18"/>
      <c r="B13" s="18"/>
    </row>
    <row r="33" spans="1:20">
      <c r="A33" s="903"/>
      <c r="B33" s="903"/>
      <c r="C33" s="903"/>
      <c r="D33" s="903"/>
      <c r="E33" s="903"/>
      <c r="F33" s="903"/>
      <c r="G33" s="903"/>
      <c r="H33" s="903"/>
      <c r="I33" s="903"/>
      <c r="J33" s="903"/>
      <c r="K33" s="903"/>
      <c r="L33" s="903"/>
      <c r="M33" s="903"/>
      <c r="N33" s="903"/>
      <c r="O33" s="903"/>
      <c r="P33" s="903"/>
      <c r="Q33" s="903"/>
      <c r="R33" s="903"/>
      <c r="S33" s="903"/>
      <c r="T33" s="903"/>
    </row>
  </sheetData>
  <sheetProtection formatCells="0" formatColumns="0" formatRows="0" insertColumns="0" insertRows="0" insertHyperlinks="0" deleteColumns="0" deleteRows="0" sort="0" autoFilter="0" pivotTables="0"/>
  <mergeCells count="3">
    <mergeCell ref="A2:B2"/>
    <mergeCell ref="A33:T33"/>
    <mergeCell ref="D5:F8"/>
  </mergeCells>
  <phoneticPr fontId="58" type="noConversion"/>
  <printOptions horizontalCentered="1"/>
  <pageMargins left="0.17" right="0.17" top="0.31496062992126" bottom="0.31496062992126" header="0.511811023622047" footer="0.511811023622047"/>
  <pageSetup paperSize="9" scale="73" firstPageNumber="4294963191"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18</vt:i4>
      </vt:variant>
    </vt:vector>
  </HeadingPairs>
  <TitlesOfParts>
    <vt:vector size="36" baseType="lpstr">
      <vt:lpstr>合同档案目录</vt:lpstr>
      <vt:lpstr>封面</vt:lpstr>
      <vt:lpstr>文件升版修订</vt:lpstr>
      <vt:lpstr>排产说明</vt:lpstr>
      <vt:lpstr>待定项</vt:lpstr>
      <vt:lpstr>选型表</vt:lpstr>
      <vt:lpstr>泵结构要求及执行标准</vt:lpstr>
      <vt:lpstr>通用要求</vt:lpstr>
      <vt:lpstr>仪表要求</vt:lpstr>
      <vt:lpstr>辅助系统采购单</vt:lpstr>
      <vt:lpstr>密封采购单</vt:lpstr>
      <vt:lpstr>电机采购单</vt:lpstr>
      <vt:lpstr>联轴器采购单</vt:lpstr>
      <vt:lpstr>接线箱询价单 </vt:lpstr>
      <vt:lpstr>喷漆包装要求</vt:lpstr>
      <vt:lpstr>检验试验要求</vt:lpstr>
      <vt:lpstr>完工资料要求</vt:lpstr>
      <vt:lpstr>名词概念及注意事项</vt:lpstr>
      <vt:lpstr>泵结构要求及执行标准!Print_Area</vt:lpstr>
      <vt:lpstr>待定项!Print_Area</vt:lpstr>
      <vt:lpstr>电机采购单!Print_Area</vt:lpstr>
      <vt:lpstr>封面!Print_Area</vt:lpstr>
      <vt:lpstr>辅助系统采购单!Print_Area</vt:lpstr>
      <vt:lpstr>合同档案目录!Print_Area</vt:lpstr>
      <vt:lpstr>检验试验要求!Print_Area</vt:lpstr>
      <vt:lpstr>'接线箱询价单 '!Print_Area</vt:lpstr>
      <vt:lpstr>联轴器采购单!Print_Area</vt:lpstr>
      <vt:lpstr>密封采购单!Print_Area</vt:lpstr>
      <vt:lpstr>名词概念及注意事项!Print_Area</vt:lpstr>
      <vt:lpstr>排产说明!Print_Area</vt:lpstr>
      <vt:lpstr>喷漆包装要求!Print_Area</vt:lpstr>
      <vt:lpstr>通用要求!Print_Area</vt:lpstr>
      <vt:lpstr>完工资料要求!Print_Area</vt:lpstr>
      <vt:lpstr>选型表!Print_Area</vt:lpstr>
      <vt:lpstr>仪表要求!Print_Area</vt:lpstr>
      <vt:lpstr>辅助系统采购单!Print_Titles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lyh</dc:creator>
  <cp:lastModifiedBy>牟晓庆</cp:lastModifiedBy>
  <cp:lastPrinted>2023-04-26T02:25:53Z</cp:lastPrinted>
  <dcterms:created xsi:type="dcterms:W3CDTF">2005-11-09T02:16:00Z</dcterms:created>
  <dcterms:modified xsi:type="dcterms:W3CDTF">2026-08-03T07:17:31Z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